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55" tabRatio="805" activeTab="5"/>
  </bookViews>
  <sheets>
    <sheet name="Financial Report_SL" sheetId="5" r:id="rId1"/>
    <sheet name="Financial Report _RKK" sheetId="4" r:id="rId2"/>
    <sheet name="Financial Report_Getxo" sheetId="8" r:id="rId3"/>
    <sheet name="Financial Report_CDIDF" sheetId="1" r:id="rId4"/>
    <sheet name="Financial Report Global" sheetId="6" r:id="rId5"/>
    <sheet name="Expenditure" sheetId="9" r:id="rId6"/>
  </sheets>
  <calcPr calcId="144525"/>
</workbook>
</file>

<file path=xl/calcChain.xml><?xml version="1.0" encoding="utf-8"?>
<calcChain xmlns="http://schemas.openxmlformats.org/spreadsheetml/2006/main">
  <c r="M7" i="9" l="1"/>
  <c r="L7" i="9"/>
  <c r="K7" i="9"/>
  <c r="J7" i="9"/>
  <c r="I7" i="9"/>
  <c r="H7" i="9"/>
  <c r="G7" i="9"/>
  <c r="F7" i="9"/>
  <c r="E7" i="9"/>
  <c r="D7" i="9"/>
  <c r="C7" i="9"/>
  <c r="B7" i="9"/>
  <c r="N6" i="9"/>
  <c r="N5" i="9"/>
  <c r="N7" i="9" s="1"/>
  <c r="K11" i="1" l="1"/>
  <c r="O5" i="8" l="1"/>
  <c r="P5" i="8" s="1"/>
  <c r="O6" i="8"/>
  <c r="Q6" i="8" s="1"/>
  <c r="P6" i="8"/>
  <c r="O7" i="8"/>
  <c r="P7" i="8" s="1"/>
  <c r="O8" i="8"/>
  <c r="P8" i="8" s="1"/>
  <c r="C9" i="8"/>
  <c r="D9" i="8"/>
  <c r="E9" i="8"/>
  <c r="F9" i="8"/>
  <c r="G9" i="8"/>
  <c r="H9" i="8"/>
  <c r="I9" i="8"/>
  <c r="J9" i="8"/>
  <c r="K9" i="8"/>
  <c r="L9" i="8"/>
  <c r="M9" i="8"/>
  <c r="N9" i="8"/>
  <c r="Q7" i="8" l="1"/>
  <c r="Q8" i="8"/>
  <c r="Q5" i="8"/>
  <c r="P9" i="8"/>
  <c r="O9" i="8"/>
  <c r="H11" i="4" l="1"/>
  <c r="G11" i="4"/>
  <c r="F11" i="4"/>
  <c r="E11" i="4" l="1"/>
  <c r="C10" i="6" l="1"/>
  <c r="C9" i="6"/>
  <c r="C8" i="6"/>
  <c r="D8" i="6"/>
  <c r="C5" i="6"/>
  <c r="B10" i="6"/>
  <c r="B9" i="6"/>
  <c r="N8" i="6"/>
  <c r="M8" i="6"/>
  <c r="L8" i="6"/>
  <c r="K8" i="6"/>
  <c r="J8" i="6"/>
  <c r="I8" i="6"/>
  <c r="H8" i="6"/>
  <c r="G8" i="6"/>
  <c r="F8" i="6"/>
  <c r="E8" i="6"/>
  <c r="B8" i="6"/>
  <c r="B9" i="8"/>
  <c r="Q9" i="8" s="1"/>
  <c r="R8" i="8"/>
  <c r="R7" i="8"/>
  <c r="R6" i="8"/>
  <c r="O8" i="6" l="1"/>
  <c r="P8" i="6"/>
  <c r="R8" i="6" s="1"/>
  <c r="Q8" i="6" l="1"/>
  <c r="R5" i="8"/>
  <c r="R9" i="8"/>
  <c r="D11" i="4" l="1"/>
  <c r="O5" i="1"/>
  <c r="O10" i="4" l="1"/>
  <c r="P10" i="4" s="1"/>
  <c r="B5" i="6" l="1"/>
  <c r="N10" i="6"/>
  <c r="M10" i="6"/>
  <c r="L10" i="6"/>
  <c r="N9" i="6"/>
  <c r="M9" i="6"/>
  <c r="L9" i="6"/>
  <c r="N7" i="6"/>
  <c r="M7" i="6"/>
  <c r="L7" i="6"/>
  <c r="N6" i="6"/>
  <c r="M6" i="6"/>
  <c r="L6" i="6"/>
  <c r="N5" i="6"/>
  <c r="M5" i="6"/>
  <c r="L5" i="6"/>
  <c r="O6" i="4"/>
  <c r="P6" i="4" s="1"/>
  <c r="O7" i="4"/>
  <c r="P7" i="4" s="1"/>
  <c r="O8" i="4"/>
  <c r="P8" i="4" s="1"/>
  <c r="O9" i="4"/>
  <c r="P9" i="4" s="1"/>
  <c r="O5" i="4"/>
  <c r="P5" i="4" s="1"/>
  <c r="O6" i="1"/>
  <c r="Q6" i="1" s="1"/>
  <c r="O7" i="1"/>
  <c r="Q7" i="1" s="1"/>
  <c r="O8" i="1"/>
  <c r="P8" i="1" s="1"/>
  <c r="O9" i="1"/>
  <c r="Q9" i="1" s="1"/>
  <c r="O10" i="1"/>
  <c r="P10" i="1" s="1"/>
  <c r="P9" i="1" l="1"/>
  <c r="R9" i="1" s="1"/>
  <c r="Q10" i="1"/>
  <c r="P6" i="1"/>
  <c r="R6" i="1" s="1"/>
  <c r="Q8" i="1"/>
  <c r="O11" i="1"/>
  <c r="Q5" i="1"/>
  <c r="P5" i="1"/>
  <c r="P7" i="1"/>
  <c r="R7" i="1" s="1"/>
  <c r="O11" i="4"/>
  <c r="N11" i="6"/>
  <c r="L11" i="6"/>
  <c r="M11" i="6"/>
  <c r="R10" i="1"/>
  <c r="R8" i="1"/>
  <c r="P11" i="1" l="1"/>
  <c r="R5" i="1"/>
  <c r="O6" i="5"/>
  <c r="P6" i="5" s="1"/>
  <c r="O7" i="5"/>
  <c r="Q7" i="5" s="1"/>
  <c r="O8" i="5"/>
  <c r="Q8" i="5" s="1"/>
  <c r="O9" i="5"/>
  <c r="P9" i="5" s="1"/>
  <c r="O10" i="5"/>
  <c r="P10" i="5" s="1"/>
  <c r="O11" i="5"/>
  <c r="Q11" i="5" s="1"/>
  <c r="O5" i="5"/>
  <c r="Q5" i="5" s="1"/>
  <c r="Q10" i="5" l="1"/>
  <c r="P7" i="5"/>
  <c r="R7" i="5" s="1"/>
  <c r="P11" i="5"/>
  <c r="R11" i="5" s="1"/>
  <c r="Q6" i="5"/>
  <c r="P8" i="5"/>
  <c r="R8" i="5" s="1"/>
  <c r="Q9" i="5"/>
  <c r="R10" i="5"/>
  <c r="R9" i="5"/>
  <c r="R6" i="5"/>
  <c r="P5" i="5"/>
  <c r="R5" i="5" s="1"/>
  <c r="O12" i="5" l="1"/>
  <c r="K10" i="6"/>
  <c r="J10" i="6"/>
  <c r="I10" i="6"/>
  <c r="K9" i="6"/>
  <c r="J9" i="6"/>
  <c r="I9" i="6"/>
  <c r="K7" i="6"/>
  <c r="J7" i="6"/>
  <c r="I7" i="6"/>
  <c r="K6" i="6"/>
  <c r="J6" i="6"/>
  <c r="I6" i="6"/>
  <c r="K5" i="6"/>
  <c r="J5" i="6"/>
  <c r="I5" i="6"/>
  <c r="H7" i="6" l="1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H10" i="6"/>
  <c r="G10" i="6"/>
  <c r="F10" i="6"/>
  <c r="E10" i="6"/>
  <c r="D10" i="6"/>
  <c r="H9" i="6"/>
  <c r="G9" i="6"/>
  <c r="F9" i="6"/>
  <c r="E9" i="6"/>
  <c r="D9" i="6"/>
  <c r="Q6" i="4"/>
  <c r="Q7" i="4"/>
  <c r="Q8" i="4"/>
  <c r="R8" i="4"/>
  <c r="Q9" i="4"/>
  <c r="R9" i="4"/>
  <c r="Q10" i="4"/>
  <c r="R10" i="4"/>
  <c r="O5" i="6" l="1"/>
  <c r="O7" i="6"/>
  <c r="O6" i="6"/>
  <c r="P6" i="6" s="1"/>
  <c r="R6" i="6" s="1"/>
  <c r="O11" i="6"/>
  <c r="O9" i="6"/>
  <c r="O10" i="6"/>
  <c r="D11" i="6"/>
  <c r="C11" i="6"/>
  <c r="P7" i="6"/>
  <c r="B11" i="6"/>
  <c r="Q10" i="6"/>
  <c r="Q9" i="6"/>
  <c r="K11" i="6"/>
  <c r="J11" i="6"/>
  <c r="I11" i="6"/>
  <c r="R7" i="4"/>
  <c r="R6" i="4"/>
  <c r="R7" i="6" l="1"/>
  <c r="Q11" i="6"/>
  <c r="Q5" i="6"/>
  <c r="Q6" i="6"/>
  <c r="P5" i="6"/>
  <c r="P10" i="6"/>
  <c r="R10" i="6" s="1"/>
  <c r="P9" i="6"/>
  <c r="R9" i="6" s="1"/>
  <c r="Q7" i="6"/>
  <c r="H11" i="6"/>
  <c r="G11" i="6"/>
  <c r="F11" i="6"/>
  <c r="E11" i="6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Q12" i="5" s="1"/>
  <c r="C11" i="4"/>
  <c r="B11" i="4"/>
  <c r="Q11" i="4" s="1"/>
  <c r="Q5" i="4"/>
  <c r="N11" i="1"/>
  <c r="M11" i="1"/>
  <c r="L11" i="1"/>
  <c r="J11" i="1"/>
  <c r="I11" i="1"/>
  <c r="H11" i="1"/>
  <c r="G11" i="1"/>
  <c r="F11" i="1"/>
  <c r="E11" i="1"/>
  <c r="D11" i="1"/>
  <c r="C11" i="1"/>
  <c r="B11" i="1"/>
  <c r="Q11" i="1" s="1"/>
  <c r="P11" i="6" l="1"/>
  <c r="R11" i="6" s="1"/>
  <c r="R5" i="6"/>
  <c r="R11" i="1"/>
  <c r="R5" i="4" l="1"/>
  <c r="P11" i="4"/>
  <c r="R11" i="4" s="1"/>
  <c r="P12" i="5"/>
  <c r="R12" i="5" s="1"/>
</calcChain>
</file>

<file path=xl/sharedStrings.xml><?xml version="1.0" encoding="utf-8"?>
<sst xmlns="http://schemas.openxmlformats.org/spreadsheetml/2006/main" count="184" uniqueCount="63">
  <si>
    <t>Activity</t>
  </si>
  <si>
    <t xml:space="preserve">% Spent 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</si>
  <si>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</si>
  <si>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</si>
  <si>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</si>
  <si>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</si>
  <si>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</si>
  <si>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</si>
  <si>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</si>
  <si>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</si>
  <si>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</si>
  <si>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</si>
  <si>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</si>
  <si>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</si>
  <si>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II.Direct Project Salary</t>
  </si>
  <si>
    <t>Project Total</t>
  </si>
  <si>
    <t>III.Program Support</t>
  </si>
  <si>
    <t xml:space="preserve">Balance </t>
  </si>
  <si>
    <t>Total Expenses</t>
  </si>
  <si>
    <t>Remark</t>
  </si>
  <si>
    <t xml:space="preserve">% Balance </t>
  </si>
  <si>
    <t>Objective 1.</t>
  </si>
  <si>
    <t>Objective 2.</t>
  </si>
  <si>
    <t>Objective 3.</t>
  </si>
  <si>
    <t>Objective 4.</t>
  </si>
  <si>
    <t xml:space="preserve">Project Salary </t>
  </si>
  <si>
    <t>Program Support</t>
  </si>
  <si>
    <t>Objective 5.</t>
  </si>
  <si>
    <t>Budget 2016</t>
  </si>
  <si>
    <t>Expenditure  2016</t>
  </si>
  <si>
    <t>Expenditure 2016</t>
  </si>
  <si>
    <t>1566-ICREEC Project (Samlout)</t>
  </si>
  <si>
    <t>1432-IPEQCOS Project (RKK)</t>
  </si>
  <si>
    <t>5-CDIDF Project</t>
  </si>
  <si>
    <t>1617-GETXO Project</t>
  </si>
  <si>
    <r>
      <t xml:space="preserve">Financial Report
1432-IPEQCOS Project (RKK)
</t>
    </r>
    <r>
      <rPr>
        <b/>
        <sz val="12"/>
        <color theme="1"/>
        <rFont val="Calibri"/>
        <family val="2"/>
        <scheme val="minor"/>
      </rPr>
      <t>Date: January to June 2016</t>
    </r>
  </si>
  <si>
    <t>Financial Report
1566-ICREEC Project (Samlout)
Date: January to September 2016</t>
  </si>
  <si>
    <t>Financial Report
5-CDIDF Project
Date: January to September 2016</t>
  </si>
  <si>
    <t>Financial Report
1617-Getxo Project
Date: January to September 2016</t>
  </si>
  <si>
    <t>Global Financial Report
Date: January to September 2016</t>
  </si>
  <si>
    <t xml:space="preserve">Funder </t>
  </si>
  <si>
    <t xml:space="preserve">Educo </t>
  </si>
  <si>
    <t>Funder:</t>
  </si>
  <si>
    <t xml:space="preserve"> Australian Aid through Unicef </t>
  </si>
  <si>
    <t>Objectives:</t>
  </si>
  <si>
    <t>1. Child Rights to fulfil their potentials through quality education is met.</t>
  </si>
  <si>
    <t>2. Teachers’ proficiency is enhanced and nurtured.</t>
  </si>
  <si>
    <t>3. School based management and its facilities have been promoted to a safe learning environment.</t>
  </si>
  <si>
    <t>4. Community is obliged as the second duty bearer to the rights of their children.</t>
  </si>
  <si>
    <t>1. For all identified Children with Disabilities, in 4 target clusters to access relevant education by 2016.</t>
  </si>
  <si>
    <t>2. To develop 20 school environments and their teaching &amp;amp; school management practices to meet the needs of Children with Disabilities (as per Child Friendly School Standards) in 4 target clusters by 2016.</t>
  </si>
  <si>
    <t>3. To build sustainable community/parental capacity in providing appropriate care &amp; support for children with disabilities and advocating effectively for their needs, in 4 communes by 2016.</t>
  </si>
  <si>
    <t>4. To improve the capacity of KHEN to appropriately, effectively, and sustainably support the Rights of Children and Adults with Disabilities by 2016.</t>
  </si>
  <si>
    <t>1. Infrastructures are improved and the community’s capacity to maintain and manage water supply systems in 4 community schools are reinforced with respect to the standards of Unicef's WASH program (Water, Sanitation and Hygiene).</t>
  </si>
  <si>
    <t>2. The educational community's mechanisms and capacities are strengthened with respect to the management of water resources and systems and the health and hygiene practices in 8 community schools in Rukhakiri and Samlout are improved.</t>
  </si>
  <si>
    <t>1 . To increase accessibility of Child Friendly Schools in collaboration with Communities so that all eligible children can enrol and attend school.</t>
  </si>
  <si>
    <t>2. To facilitate in collaboration with the DOE sustainable improvement in the quality of teaching as measured by the MoEYS/ CFS dimensions</t>
  </si>
  <si>
    <t>3. To facilitate in collaboration with P/DOE and SSCs sustainable improvement in the standard of school management in accordance with CFS standards.</t>
  </si>
  <si>
    <t>4. To increase parents, teachers and children’s capacity, to ensure Child Rights through the provision of training and other support</t>
  </si>
  <si>
    <t>5. To build KHEN’s capacity in applying a Rights based approach to project activities</t>
  </si>
  <si>
    <t>Expenditure  January to September 2016</t>
  </si>
  <si>
    <t>Direct Cost</t>
  </si>
  <si>
    <t>Program Support (Indirect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</si>
</sst>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43" fontId="2" fillId="3" borderId="11" xfId="1" applyFont="1" applyFill="1" applyBorder="1" applyAlignment="1">
      <alignment horizontal="center" vertical="center"/>
    </xf>
    <xf numFmtId="43" fontId="8" fillId="0" borderId="0" xfId="1" applyFont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10" fillId="2" borderId="5" xfId="2" applyNumberFormat="1" applyFont="1" applyFill="1" applyBorder="1" applyAlignment="1">
      <alignment horizontal="left" vertical="center" wrapText="1"/>
    </xf>
    <xf numFmtId="43" fontId="11" fillId="2" borderId="5" xfId="1" applyFont="1" applyFill="1" applyBorder="1" applyAlignment="1">
      <alignment vertical="center"/>
    </xf>
    <xf numFmtId="43" fontId="10" fillId="2" borderId="5" xfId="1" applyFont="1" applyFill="1" applyBorder="1" applyAlignment="1">
      <alignment horizontal="center" vertical="center"/>
    </xf>
    <xf numFmtId="43" fontId="10" fillId="2" borderId="6" xfId="2" applyNumberFormat="1" applyFont="1" applyFill="1" applyBorder="1" applyAlignment="1">
      <alignment horizontal="left" vertical="center" wrapText="1"/>
    </xf>
    <xf numFmtId="43" fontId="11" fillId="2" borderId="6" xfId="1" applyFont="1" applyFill="1" applyBorder="1" applyAlignment="1">
      <alignment vertical="center"/>
    </xf>
    <xf numFmtId="43" fontId="12" fillId="3" borderId="12" xfId="1" applyFont="1" applyFill="1" applyBorder="1" applyAlignment="1">
      <alignment horizontal="center" vertical="center"/>
    </xf>
    <xf numFmtId="10" fontId="10" fillId="2" borderId="16" xfId="2" applyNumberFormat="1" applyFont="1" applyFill="1" applyBorder="1" applyAlignment="1">
      <alignment horizontal="center" vertical="center"/>
    </xf>
    <xf numFmtId="10" fontId="10" fillId="2" borderId="17" xfId="2" applyNumberFormat="1" applyFont="1" applyFill="1" applyBorder="1" applyAlignment="1">
      <alignment horizontal="center" vertical="center"/>
    </xf>
    <xf numFmtId="9" fontId="12" fillId="3" borderId="18" xfId="2" applyFont="1" applyFill="1" applyBorder="1" applyAlignment="1">
      <alignment horizontal="center" vertical="center"/>
    </xf>
    <xf numFmtId="9" fontId="12" fillId="3" borderId="12" xfId="2" applyFont="1" applyFill="1" applyBorder="1" applyAlignment="1">
      <alignment horizontal="center" vertical="center"/>
    </xf>
    <xf numFmtId="9" fontId="3" fillId="3" borderId="20" xfId="2" applyFont="1" applyFill="1" applyBorder="1" applyAlignment="1">
      <alignment horizontal="center" vertical="center"/>
    </xf>
    <xf numFmtId="10" fontId="10" fillId="2" borderId="9" xfId="2" applyNumberFormat="1" applyFont="1" applyFill="1" applyBorder="1" applyAlignment="1">
      <alignment horizontal="center" vertical="center"/>
    </xf>
    <xf numFmtId="10" fontId="10" fillId="2" borderId="5" xfId="2" applyNumberFormat="1" applyFont="1" applyFill="1" applyBorder="1" applyAlignment="1">
      <alignment horizontal="center" vertical="center"/>
    </xf>
    <xf numFmtId="10" fontId="12" fillId="3" borderId="18" xfId="2" applyNumberFormat="1" applyFont="1" applyFill="1" applyBorder="1" applyAlignment="1">
      <alignment horizontal="center" vertical="center"/>
    </xf>
    <xf numFmtId="10" fontId="12" fillId="3" borderId="12" xfId="2" applyNumberFormat="1" applyFont="1" applyFill="1" applyBorder="1" applyAlignment="1">
      <alignment horizontal="center" vertical="center"/>
    </xf>
    <xf numFmtId="49" fontId="10" fillId="2" borderId="19" xfId="2" applyNumberFormat="1" applyFont="1" applyFill="1" applyBorder="1" applyAlignment="1">
      <alignment horizontal="left" vertical="center" wrapText="1"/>
    </xf>
    <xf numFmtId="49" fontId="12" fillId="3" borderId="20" xfId="2" applyNumberFormat="1" applyFont="1" applyFill="1" applyBorder="1" applyAlignment="1">
      <alignment horizontal="center" vertical="center"/>
    </xf>
    <xf numFmtId="10" fontId="11" fillId="0" borderId="9" xfId="2" applyNumberFormat="1" applyFont="1" applyBorder="1" applyAlignment="1">
      <alignment vertical="center"/>
    </xf>
    <xf numFmtId="10" fontId="11" fillId="0" borderId="6" xfId="2" applyNumberFormat="1" applyFont="1" applyBorder="1" applyAlignment="1">
      <alignment vertical="center"/>
    </xf>
    <xf numFmtId="10" fontId="11" fillId="0" borderId="11" xfId="2" applyNumberFormat="1" applyFont="1" applyBorder="1" applyAlignment="1">
      <alignment vertical="center"/>
    </xf>
    <xf numFmtId="0" fontId="0" fillId="0" borderId="0" xfId="0" applyAlignment="1">
      <alignment wrapText="1"/>
    </xf>
    <xf numFmtId="10" fontId="10" fillId="2" borderId="6" xfId="2" applyNumberFormat="1" applyFont="1" applyFill="1" applyBorder="1" applyAlignment="1">
      <alignment horizontal="center" vertical="center"/>
    </xf>
    <xf numFmtId="10" fontId="10" fillId="2" borderId="11" xfId="2" applyNumberFormat="1" applyFont="1" applyFill="1" applyBorder="1" applyAlignment="1">
      <alignment horizontal="center" vertical="center"/>
    </xf>
    <xf numFmtId="49" fontId="10" fillId="2" borderId="19" xfId="2" applyNumberFormat="1" applyFont="1" applyFill="1" applyBorder="1" applyAlignment="1">
      <alignment horizontal="left" wrapText="1"/>
    </xf>
    <xf numFmtId="49" fontId="4" fillId="2" borderId="19" xfId="2" applyNumberFormat="1" applyFont="1" applyFill="1" applyBorder="1" applyAlignment="1">
      <alignment horizontal="left" vertical="top" wrapText="1"/>
    </xf>
    <xf numFmtId="43" fontId="0" fillId="0" borderId="0" xfId="0" applyNumberFormat="1"/>
    <xf numFmtId="164" fontId="0" fillId="0" borderId="0" xfId="0" applyNumberFormat="1"/>
    <xf numFmtId="10" fontId="11" fillId="0" borderId="25" xfId="0" applyNumberFormat="1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43" fontId="10" fillId="2" borderId="14" xfId="2" applyNumberFormat="1" applyFont="1" applyFill="1" applyBorder="1" applyAlignment="1">
      <alignment horizontal="left" vertical="center" wrapText="1"/>
    </xf>
    <xf numFmtId="43" fontId="11" fillId="2" borderId="14" xfId="1" applyFont="1" applyFill="1" applyBorder="1" applyAlignment="1">
      <alignment vertical="center"/>
    </xf>
    <xf numFmtId="43" fontId="10" fillId="2" borderId="14" xfId="1" applyFont="1" applyFill="1" applyBorder="1" applyAlignment="1">
      <alignment horizontal="center" vertical="center"/>
    </xf>
    <xf numFmtId="10" fontId="10" fillId="2" borderId="22" xfId="2" applyNumberFormat="1" applyFont="1" applyFill="1" applyBorder="1" applyAlignment="1">
      <alignment horizontal="center" vertical="center"/>
    </xf>
    <xf numFmtId="10" fontId="11" fillId="0" borderId="27" xfId="0" applyNumberFormat="1" applyFont="1" applyBorder="1" applyAlignment="1">
      <alignment vertical="center"/>
    </xf>
    <xf numFmtId="10" fontId="11" fillId="0" borderId="28" xfId="0" applyNumberFormat="1" applyFont="1" applyBorder="1" applyAlignment="1">
      <alignment vertical="center"/>
    </xf>
    <xf numFmtId="43" fontId="3" fillId="3" borderId="30" xfId="1" applyFont="1" applyFill="1" applyBorder="1" applyAlignment="1">
      <alignment vertical="center"/>
    </xf>
    <xf numFmtId="43" fontId="3" fillId="3" borderId="31" xfId="1" applyFont="1" applyFill="1" applyBorder="1" applyAlignment="1">
      <alignment vertical="center"/>
    </xf>
    <xf numFmtId="43" fontId="8" fillId="0" borderId="0" xfId="1" applyFont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8" fillId="0" borderId="8" xfId="1" applyFont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 applyAlignment="1"/>
    <xf numFmtId="0" fontId="14" fillId="0" borderId="0" xfId="0" applyFont="1"/>
    <xf numFmtId="43" fontId="9" fillId="3" borderId="11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43" fontId="15" fillId="2" borderId="5" xfId="2" applyNumberFormat="1" applyFont="1" applyFill="1" applyBorder="1" applyAlignment="1">
      <alignment horizontal="left" vertical="center" wrapText="1"/>
    </xf>
    <xf numFmtId="43" fontId="15" fillId="2" borderId="28" xfId="2" applyNumberFormat="1" applyFont="1" applyFill="1" applyBorder="1" applyAlignment="1">
      <alignment horizontal="left" vertical="center" wrapText="1"/>
    </xf>
    <xf numFmtId="43" fontId="14" fillId="2" borderId="28" xfId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 wrapText="1"/>
    </xf>
    <xf numFmtId="43" fontId="15" fillId="2" borderId="14" xfId="2" applyNumberFormat="1" applyFont="1" applyFill="1" applyBorder="1" applyAlignment="1">
      <alignment horizontal="left" vertical="center" wrapText="1"/>
    </xf>
    <xf numFmtId="0" fontId="16" fillId="3" borderId="7" xfId="0" applyFont="1" applyFill="1" applyBorder="1" applyAlignment="1" applyProtection="1">
      <alignment horizontal="right" vertical="center"/>
      <protection locked="0"/>
    </xf>
    <xf numFmtId="43" fontId="13" fillId="3" borderId="12" xfId="1" applyFont="1" applyFill="1" applyBorder="1" applyAlignment="1">
      <alignment horizontal="center" vertical="center"/>
    </xf>
    <xf numFmtId="43" fontId="13" fillId="3" borderId="3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15" xfId="1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2" fillId="3" borderId="21" xfId="1" applyFont="1" applyFill="1" applyBorder="1" applyAlignment="1">
      <alignment horizontal="center" vertical="center" wrapText="1"/>
    </xf>
    <xf numFmtId="43" fontId="2" fillId="3" borderId="22" xfId="1" applyFont="1" applyFill="1" applyBorder="1" applyAlignment="1">
      <alignment horizontal="center" vertical="center" wrapText="1"/>
    </xf>
    <xf numFmtId="43" fontId="2" fillId="3" borderId="23" xfId="1" applyFont="1" applyFill="1" applyBorder="1" applyAlignment="1">
      <alignment horizontal="center" vertical="center" wrapText="1"/>
    </xf>
    <xf numFmtId="43" fontId="2" fillId="3" borderId="24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3" fillId="3" borderId="29" xfId="1" applyFont="1" applyFill="1" applyBorder="1" applyAlignment="1">
      <alignment horizontal="center" vertical="center"/>
    </xf>
    <xf numFmtId="43" fontId="3" fillId="3" borderId="30" xfId="1" applyFont="1" applyFill="1" applyBorder="1" applyAlignment="1">
      <alignment horizontal="center" vertical="center"/>
    </xf>
    <xf numFmtId="43" fontId="4" fillId="3" borderId="29" xfId="1" applyFont="1" applyFill="1" applyBorder="1" applyAlignment="1">
      <alignment horizontal="center" vertical="center"/>
    </xf>
    <xf numFmtId="43" fontId="4" fillId="3" borderId="30" xfId="1" applyFont="1" applyFill="1" applyBorder="1" applyAlignment="1">
      <alignment horizontal="center" vertical="center"/>
    </xf>
    <xf numFmtId="43" fontId="4" fillId="3" borderId="3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3" fontId="13" fillId="3" borderId="9" xfId="1" applyFont="1" applyFill="1" applyBorder="1" applyAlignment="1">
      <alignment horizontal="center" vertical="center"/>
    </xf>
    <xf numFmtId="43" fontId="13" fillId="3" borderId="3" xfId="1" applyFont="1" applyFill="1" applyBorder="1" applyAlignment="1">
      <alignment horizontal="center" vertical="center" wrapText="1"/>
    </xf>
    <xf numFmtId="43" fontId="13" fillId="3" borderId="15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6B9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7706455171364452"/>
          <c:w val="0.77529857684331138"/>
          <c:h val="0.61170240992603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Report_SL'!$Q$3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7-4E93-9212-E94FAE5EBF0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Report_SL'!$Q$5:$Q$11</c:f>
              <c:numCache>
                <c:formatCode>0.00%</c:formatCode>
                <c:ptCount val="7"/>
                <c:pt idx="0">
                  <c:v>0.40026350606394706</c:v>
                </c:pt>
                <c:pt idx="1">
                  <c:v>0.64122458001768345</c:v>
                </c:pt>
                <c:pt idx="2">
                  <c:v>0.45313768474648192</c:v>
                </c:pt>
                <c:pt idx="3">
                  <c:v>0.34449493771287271</c:v>
                </c:pt>
                <c:pt idx="4">
                  <c:v>0.48079136690647478</c:v>
                </c:pt>
                <c:pt idx="5">
                  <c:v>0.72189342485549135</c:v>
                </c:pt>
                <c:pt idx="6">
                  <c:v>0.6365558712121212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27-4E93-9212-E94FAE5EBF0A}"/>
            </c:ext>
          </c:extLst>
        </c:ser>
        <c:ser>
          <c:idx val="1"/>
          <c:order val="1"/>
          <c:tx>
            <c:strRef>
              <c:f>'Financial Report_SL'!$R$3</c:f>
              <c:strCache>
                <c:ptCount val="1"/>
                <c:pt idx="0">
                  <c:v>% Balance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Report_SL'!$R$5:$R$11</c:f>
              <c:numCache>
                <c:formatCode>0.00%</c:formatCode>
                <c:ptCount val="7"/>
                <c:pt idx="0">
                  <c:v>0.59973649393605299</c:v>
                </c:pt>
                <c:pt idx="1">
                  <c:v>0.35877541998231655</c:v>
                </c:pt>
                <c:pt idx="2">
                  <c:v>0.54686231525351814</c:v>
                </c:pt>
                <c:pt idx="3">
                  <c:v>0.65550506228712724</c:v>
                </c:pt>
                <c:pt idx="4">
                  <c:v>0.51920863309352516</c:v>
                </c:pt>
                <c:pt idx="5">
                  <c:v>0.27810657514450859</c:v>
                </c:pt>
                <c:pt idx="6">
                  <c:v>0.3634441287878788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27-4E93-9212-E94FAE5EB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29984"/>
        <c:axId val="223131904"/>
      </c:barChart>
      <c:catAx>
        <c:axId val="2231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January -</a:t>
                </a:r>
                <a:r>
                  <a:rPr lang="en-GB" baseline="0"/>
                  <a:t> </a:t>
                </a:r>
                <a:r>
                  <a:rPr lang="en-GB" sz="1000" b="1" i="0" u="none" strike="noStrike" baseline="0">
                    <a:effectLst/>
                  </a:rPr>
                  <a:t>September</a:t>
                </a:r>
                <a:r>
                  <a:rPr lang="en-GB"/>
                  <a:t>2016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131904"/>
        <c:crosses val="autoZero"/>
        <c:auto val="1"/>
        <c:lblAlgn val="ctr"/>
        <c:lblOffset val="100"/>
        <c:noMultiLvlLbl val="0"/>
      </c:catAx>
      <c:valAx>
        <c:axId val="22313190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12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15748031496063092" l="0.31496062992126383" r="0.31496062992126383" t="0.35433070866141736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505942415057407E-2"/>
          <c:y val="0.13990116580816903"/>
          <c:w val="0.75971369833915048"/>
          <c:h val="0.64831063630163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_RKK'!$Q$3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6061781013792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47-4917-911B-6C3FE5254110}"/>
                </c:ext>
              </c:extLst>
            </c:dLbl>
            <c:dLbl>
              <c:idx val="2"/>
              <c:layout>
                <c:manualLayout>
                  <c:x val="0"/>
                  <c:y val="1.1957144231327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7-4917-911B-6C3FE5254110}"/>
                </c:ext>
              </c:extLst>
            </c:dLbl>
            <c:dLbl>
              <c:idx val="3"/>
              <c:layout>
                <c:manualLayout>
                  <c:x val="1.2746973873420944E-3"/>
                  <c:y val="-3.6730956445183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7-4917-911B-6C3FE52541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_RKK'!$Q$5:$Q$10</c:f>
              <c:numCache>
                <c:formatCode>0.00%</c:formatCode>
                <c:ptCount val="6"/>
                <c:pt idx="0">
                  <c:v>0.94425663716814157</c:v>
                </c:pt>
                <c:pt idx="1">
                  <c:v>1.1716666666666666</c:v>
                </c:pt>
                <c:pt idx="2">
                  <c:v>1.0704374999999999</c:v>
                </c:pt>
                <c:pt idx="3">
                  <c:v>0.35405092113434072</c:v>
                </c:pt>
                <c:pt idx="4">
                  <c:v>1.0311907885147937</c:v>
                </c:pt>
                <c:pt idx="5">
                  <c:v>0.99298780487804883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47-4917-911B-6C3FE5254110}"/>
            </c:ext>
          </c:extLst>
        </c:ser>
        <c:ser>
          <c:idx val="1"/>
          <c:order val="1"/>
          <c:tx>
            <c:strRef>
              <c:f>'Financial Report _RKK'!$R$3</c:f>
              <c:strCache>
                <c:ptCount val="1"/>
                <c:pt idx="0">
                  <c:v>% Balance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47-4917-911B-6C3FE525411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47-4917-911B-6C3FE525411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47-4917-911B-6C3FE5254110}"/>
              </c:ext>
            </c:extLst>
          </c:dPt>
          <c:dLbls>
            <c:dLbl>
              <c:idx val="0"/>
              <c:layout>
                <c:manualLayout>
                  <c:x val="1.746472109892893E-3"/>
                  <c:y val="-8.2851726135127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47-4917-911B-6C3FE5254110}"/>
                </c:ext>
              </c:extLst>
            </c:dLbl>
            <c:dLbl>
              <c:idx val="1"/>
              <c:layout>
                <c:manualLayout>
                  <c:x val="2.6670701203618586E-3"/>
                  <c:y val="0.18253335600834311"/>
                </c:manualLayout>
              </c:layout>
              <c:numFmt formatCode="0.0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47-4917-911B-6C3FE5254110}"/>
                </c:ext>
              </c:extLst>
            </c:dLbl>
            <c:dLbl>
              <c:idx val="2"/>
              <c:layout>
                <c:manualLayout>
                  <c:x val="2.7847075700739902E-3"/>
                  <c:y val="0.12628871105151029"/>
                </c:manualLayout>
              </c:layout>
              <c:numFmt formatCode="0.0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47-4917-911B-6C3FE5254110}"/>
                </c:ext>
              </c:extLst>
            </c:dLbl>
            <c:dLbl>
              <c:idx val="4"/>
              <c:layout>
                <c:manualLayout>
                  <c:x val="1.3923537850370207E-3"/>
                  <c:y val="0.12113406978410171"/>
                </c:manualLayout>
              </c:layout>
              <c:numFmt formatCode="0.0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47-4917-911B-6C3FE5254110}"/>
                </c:ext>
              </c:extLst>
            </c:dLbl>
            <c:dLbl>
              <c:idx val="5"/>
              <c:layout>
                <c:manualLayout>
                  <c:x val="1.047882596444048E-2"/>
                  <c:y val="-2.2038573867110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47-4917-911B-6C3FE52541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_RKK'!$R$5:$R$10</c:f>
              <c:numCache>
                <c:formatCode>0.00%</c:formatCode>
                <c:ptCount val="6"/>
                <c:pt idx="0">
                  <c:v>5.5743362831858413E-2</c:v>
                </c:pt>
                <c:pt idx="1">
                  <c:v>-0.17166666666666672</c:v>
                </c:pt>
                <c:pt idx="2">
                  <c:v>-7.0437499999999889E-2</c:v>
                </c:pt>
                <c:pt idx="3">
                  <c:v>0.64594907886565922</c:v>
                </c:pt>
                <c:pt idx="4">
                  <c:v>-3.119078851479376E-2</c:v>
                </c:pt>
                <c:pt idx="5">
                  <c:v>7.0121951219512197E-3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447-4917-911B-6C3FE525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93440"/>
        <c:axId val="223295360"/>
      </c:barChart>
      <c:catAx>
        <c:axId val="2232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January- June 2016</a:t>
                </a:r>
              </a:p>
            </c:rich>
          </c:tx>
          <c:layout>
            <c:manualLayout>
              <c:xMode val="edge"/>
              <c:yMode val="edge"/>
              <c:x val="0.37405803703332169"/>
              <c:y val="0.876439376279437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295360"/>
        <c:crosses val="autoZero"/>
        <c:auto val="1"/>
        <c:lblAlgn val="ctr"/>
        <c:lblOffset val="100"/>
        <c:noMultiLvlLbl val="0"/>
      </c:catAx>
      <c:valAx>
        <c:axId val="22329536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293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097" l="0.31496062992126406" r="0.31496062992126406" t="0.35433070866141736" header="0" footer="0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22328483773965338"/>
          <c:w val="0.73255189740701232"/>
          <c:h val="0.5414385287931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Report_Getxo'!$Q$3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591350102748993E-3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9.0909090909091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Report_Getxo'!$A$5:$A$8</c:f>
              <c:strCache>
                <c:ptCount val="4"/>
                <c:pt idx="0">
                  <c:v>Objective 1.</c:v>
                </c:pt>
                <c:pt idx="1">
                  <c:v>Objective 2.</c:v>
                </c:pt>
                <c:pt idx="2">
                  <c:v>Project Salary </c:v>
                </c:pt>
                <c:pt idx="3">
                  <c:v>Program Support</c:v>
                </c:pt>
              </c:strCache>
            </c:strRef>
          </c:cat>
          <c:val>
            <c:numRef>
              <c:f>'Financial Report_Getxo'!$Q$5:$Q$8</c:f>
              <c:numCache>
                <c:formatCode>0.00%</c:formatCode>
                <c:ptCount val="4"/>
                <c:pt idx="0">
                  <c:v>0.77183065719390176</c:v>
                </c:pt>
                <c:pt idx="1">
                  <c:v>0.63516981132075467</c:v>
                </c:pt>
                <c:pt idx="2">
                  <c:v>0.83332425068119886</c:v>
                </c:pt>
                <c:pt idx="3">
                  <c:v>0.81500869565217393</c:v>
                </c:pt>
              </c:numCache>
            </c:numRef>
          </c:val>
        </c:ser>
        <c:ser>
          <c:idx val="1"/>
          <c:order val="1"/>
          <c:tx>
            <c:strRef>
              <c:f>'Financial Report_Getxo'!$R$3</c:f>
              <c:strCache>
                <c:ptCount val="1"/>
                <c:pt idx="0">
                  <c:v>% Balance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9.0909090909090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090909090909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Report_Getxo'!$A$5:$A$8</c:f>
              <c:strCache>
                <c:ptCount val="4"/>
                <c:pt idx="0">
                  <c:v>Objective 1.</c:v>
                </c:pt>
                <c:pt idx="1">
                  <c:v>Objective 2.</c:v>
                </c:pt>
                <c:pt idx="2">
                  <c:v>Project Salary </c:v>
                </c:pt>
                <c:pt idx="3">
                  <c:v>Program Support</c:v>
                </c:pt>
              </c:strCache>
            </c:strRef>
          </c:cat>
          <c:val>
            <c:numRef>
              <c:f>'Financial Report_Getxo'!$R$5:$R$8</c:f>
              <c:numCache>
                <c:formatCode>0.00%</c:formatCode>
                <c:ptCount val="4"/>
                <c:pt idx="0">
                  <c:v>0.22816934280609821</c:v>
                </c:pt>
                <c:pt idx="1">
                  <c:v>0.36483018867924533</c:v>
                </c:pt>
                <c:pt idx="2">
                  <c:v>0.16667574931880108</c:v>
                </c:pt>
                <c:pt idx="3">
                  <c:v>0.1849913043478261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11584"/>
        <c:axId val="223413760"/>
      </c:barChart>
      <c:catAx>
        <c:axId val="2234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1" i="0" baseline="0"/>
                  <a:t>January - September  2016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8052794048230959"/>
              <c:y val="0.87589464439766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413760"/>
        <c:crosses val="autoZero"/>
        <c:auto val="1"/>
        <c:lblAlgn val="ctr"/>
        <c:lblOffset val="100"/>
        <c:noMultiLvlLbl val="0"/>
      </c:catAx>
      <c:valAx>
        <c:axId val="22341376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4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75469996870045"/>
          <c:y val="0.21351741032370974"/>
          <c:w val="8.8385984157842143E-2"/>
          <c:h val="0.1389028871391076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08" l="0.3149606299212645" r="0.3149606299212645" t="0.35433070866141736" header="0" footer="0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22328483773965338"/>
          <c:w val="0.75161629351699843"/>
          <c:h val="0.5414385287931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Report_CDIDF'!$Q$3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A-4E83-90CB-2EF9C659992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Report_CDIDF'!$Q$5:$Q$10</c:f>
              <c:numCache>
                <c:formatCode>0.00%</c:formatCode>
                <c:ptCount val="6"/>
                <c:pt idx="0">
                  <c:v>0.82060182370820678</c:v>
                </c:pt>
                <c:pt idx="1">
                  <c:v>0.81912407407407417</c:v>
                </c:pt>
                <c:pt idx="2">
                  <c:v>1.0283397460561756</c:v>
                </c:pt>
                <c:pt idx="3">
                  <c:v>0.89695890410958901</c:v>
                </c:pt>
                <c:pt idx="4">
                  <c:v>0.75</c:v>
                </c:pt>
                <c:pt idx="5">
                  <c:v>0.76409746251441746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DA-4E83-90CB-2EF9C6599925}"/>
            </c:ext>
          </c:extLst>
        </c:ser>
        <c:ser>
          <c:idx val="1"/>
          <c:order val="1"/>
          <c:tx>
            <c:strRef>
              <c:f>'Financial Report_CDIDF'!$R$3</c:f>
              <c:strCache>
                <c:ptCount val="1"/>
                <c:pt idx="0">
                  <c:v>% Balance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2"/>
              <c:layout>
                <c:manualLayout>
                  <c:x val="1.1905144509997475E-3"/>
                  <c:y val="0.17666606814899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A-4E83-90CB-2EF9C6599925}"/>
                </c:ext>
              </c:extLst>
            </c:dLbl>
            <c:numFmt formatCode="0.00%" sourceLinked="0"/>
            <c:spPr>
              <a:effectLst>
                <a:outerShdw blurRad="50800" dist="50800" dir="5400000" algn="ctr" rotWithShape="0">
                  <a:schemeClr val="accent6">
                    <a:lumMod val="40000"/>
                    <a:lumOff val="60000"/>
                  </a:schemeClr>
                </a:outerShdw>
              </a:effectLst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Report_CDIDF'!$R$5:$R$10</c:f>
              <c:numCache>
                <c:formatCode>0.00%</c:formatCode>
                <c:ptCount val="6"/>
                <c:pt idx="0">
                  <c:v>0.17939817629179325</c:v>
                </c:pt>
                <c:pt idx="1">
                  <c:v>0.18087592592592586</c:v>
                </c:pt>
                <c:pt idx="2">
                  <c:v>-2.8339746056175528E-2</c:v>
                </c:pt>
                <c:pt idx="3">
                  <c:v>0.10304109589041099</c:v>
                </c:pt>
                <c:pt idx="4">
                  <c:v>0.25</c:v>
                </c:pt>
                <c:pt idx="5">
                  <c:v>0.23590253748558251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DA-4E83-90CB-2EF9C6599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22272"/>
        <c:axId val="223624192"/>
      </c:barChart>
      <c:catAx>
        <c:axId val="2236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1" i="0" baseline="0"/>
                  <a:t>January - September 2016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7251696662917133"/>
              <c:y val="0.8800042325522096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624192"/>
        <c:crosses val="autoZero"/>
        <c:auto val="1"/>
        <c:lblAlgn val="ctr"/>
        <c:lblOffset val="100"/>
        <c:noMultiLvlLbl val="0"/>
      </c:catAx>
      <c:valAx>
        <c:axId val="22362419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62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75469996870023"/>
          <c:y val="0.21351741032370974"/>
          <c:w val="0.14666445748229145"/>
          <c:h val="0.2440638959865116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03" l="0.31496062992126428" r="0.31496062992126428" t="0.35433070866141736" header="0" footer="0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GB" sz="1600" b="1"/>
              <a:t>Global Financial Report</a:t>
            </a:r>
          </a:p>
        </c:rich>
      </c:tx>
      <c:layout>
        <c:manualLayout>
          <c:xMode val="edge"/>
          <c:yMode val="edge"/>
          <c:x val="0.34528627455443195"/>
          <c:y val="2.7874339802081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542178165012606E-2"/>
          <c:y val="0.16926199936626091"/>
          <c:w val="0.76086240316225595"/>
          <c:h val="0.65474284148420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Global'!$Q$3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1.2882446358304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144788685925296E-3"/>
                  <c:y val="-2.5764892716609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144788685926033E-3"/>
                  <c:y val="-1.803542490162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Report Global'!$A$5:$A$10</c:f>
              <c:strCache>
                <c:ptCount val="6"/>
                <c:pt idx="0">
                  <c:v>1566-ICREEC Project (Samlout)</c:v>
                </c:pt>
                <c:pt idx="1">
                  <c:v>1432-IPEQCOS Project (RKK)</c:v>
                </c:pt>
                <c:pt idx="2">
                  <c:v>5-CDIDF Project</c:v>
                </c:pt>
                <c:pt idx="3">
                  <c:v>1617-GETXO Project</c:v>
                </c:pt>
                <c:pt idx="4">
                  <c:v>II.Direct Project Salary</c:v>
                </c:pt>
                <c:pt idx="5">
                  <c:v>III.Program Support</c:v>
                </c:pt>
              </c:strCache>
            </c:strRef>
          </c:cat>
          <c:val>
            <c:numRef>
              <c:f>'Financial Report Global'!$Q$5:$Q$10</c:f>
              <c:numCache>
                <c:formatCode>0.00%</c:formatCode>
                <c:ptCount val="6"/>
                <c:pt idx="0">
                  <c:v>0.43487649038261805</c:v>
                </c:pt>
                <c:pt idx="1">
                  <c:v>0.57014813769751693</c:v>
                </c:pt>
                <c:pt idx="2">
                  <c:v>0.89773840470652633</c:v>
                </c:pt>
                <c:pt idx="3">
                  <c:v>0.75428920173694447</c:v>
                </c:pt>
                <c:pt idx="4">
                  <c:v>0.75285539264118884</c:v>
                </c:pt>
                <c:pt idx="5">
                  <c:v>0.70079416951965967</c:v>
                </c:pt>
              </c:numCache>
            </c:numRef>
          </c:val>
        </c:ser>
        <c:ser>
          <c:idx val="1"/>
          <c:order val="1"/>
          <c:tx>
            <c:strRef>
              <c:f>'Financial Report Global'!$R$3</c:f>
              <c:strCache>
                <c:ptCount val="1"/>
                <c:pt idx="0">
                  <c:v>% Balance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14478868592511E-3"/>
                  <c:y val="-1.5458935629965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144788685925296E-3"/>
                  <c:y val="1.0305957086643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305957086643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Report Global'!$A$5:$A$10</c:f>
              <c:strCache>
                <c:ptCount val="6"/>
                <c:pt idx="0">
                  <c:v>1566-ICREEC Project (Samlout)</c:v>
                </c:pt>
                <c:pt idx="1">
                  <c:v>1432-IPEQCOS Project (RKK)</c:v>
                </c:pt>
                <c:pt idx="2">
                  <c:v>5-CDIDF Project</c:v>
                </c:pt>
                <c:pt idx="3">
                  <c:v>1617-GETXO Project</c:v>
                </c:pt>
                <c:pt idx="4">
                  <c:v>II.Direct Project Salary</c:v>
                </c:pt>
                <c:pt idx="5">
                  <c:v>III.Program Support</c:v>
                </c:pt>
              </c:strCache>
            </c:strRef>
          </c:cat>
          <c:val>
            <c:numRef>
              <c:f>'Financial Report Global'!$R$5:$R$10</c:f>
              <c:numCache>
                <c:formatCode>0.00%</c:formatCode>
                <c:ptCount val="6"/>
                <c:pt idx="0">
                  <c:v>0.56512350961738189</c:v>
                </c:pt>
                <c:pt idx="1">
                  <c:v>0.42985186230248307</c:v>
                </c:pt>
                <c:pt idx="2">
                  <c:v>0.10226159529347371</c:v>
                </c:pt>
                <c:pt idx="3">
                  <c:v>0.2457107982630555</c:v>
                </c:pt>
                <c:pt idx="4">
                  <c:v>0.24714460735881122</c:v>
                </c:pt>
                <c:pt idx="5">
                  <c:v>0.29920583048034027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61536"/>
        <c:axId val="223763456"/>
      </c:barChart>
      <c:catAx>
        <c:axId val="22376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1" i="0" baseline="0"/>
                  <a:t>Date: January to September 2016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3764025167156292"/>
              <c:y val="0.909777440500000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763456"/>
        <c:crosses val="autoZero"/>
        <c:auto val="1"/>
        <c:lblAlgn val="ctr"/>
        <c:lblOffset val="100"/>
        <c:noMultiLvlLbl val="0"/>
      </c:catAx>
      <c:valAx>
        <c:axId val="22376345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76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99023532920075"/>
          <c:y val="0.47643648406187794"/>
          <c:w val="8.4055241134706776E-2"/>
          <c:h val="0.11810099351049301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03" l="0.31496062992126428" r="0.31496062992126428" t="0.35433070866141736" header="0" footer="0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Global Financial Report</a:t>
            </a:r>
          </a:p>
          <a:p>
            <a:pPr>
              <a:defRPr/>
            </a:pPr>
            <a:r>
              <a:rPr lang="en-US" sz="1400"/>
              <a:t>Date: January to September 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Expenditure!$N$3</c:f>
              <c:strCache>
                <c:ptCount val="1"/>
                <c:pt idx="0">
                  <c:v>Total Expenses</c:v>
                </c:pt>
              </c:strCache>
            </c:strRef>
          </c:tx>
          <c:dLbls>
            <c:dLbl>
              <c:idx val="0"/>
              <c:layout>
                <c:manualLayout>
                  <c:x val="-8.8259420158687055E-2"/>
                  <c:y val="-0.157811696614846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5402600537001842E-2"/>
                  <c:y val="0.111157951409919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3377440246004746E-2"/>
                  <c:y val="0.18142618545505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Expenditure!$A$5:$A$6</c:f>
              <c:strCache>
                <c:ptCount val="2"/>
                <c:pt idx="0">
                  <c:v>Direct Cost</c:v>
                </c:pt>
                <c:pt idx="1">
                  <c:v>Program Support (Indirect Cost)</c:v>
                </c:pt>
              </c:strCache>
            </c:strRef>
          </c:cat>
          <c:val>
            <c:numRef>
              <c:f>Expenditure!$N$5:$N$6</c:f>
              <c:numCache>
                <c:formatCode>_(* #,##0.00_);_(* \(#,##0.00\);_(* "-"??_);_(@_)</c:formatCode>
                <c:ptCount val="2"/>
                <c:pt idx="0">
                  <c:v>101046.98</c:v>
                </c:pt>
                <c:pt idx="1">
                  <c:v>13509.91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849021974442976"/>
          <c:y val="0.45376676655259507"/>
          <c:w val="0.34815211602199359"/>
          <c:h val="0.2376128831353707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177566</xdr:colOff>
      <xdr:row>1</xdr:row>
      <xdr:rowOff>333375</xdr:rowOff>
    </xdr:to>
    <xdr:pic>
      <xdr:nvPicPr>
        <xdr:cNvPr id="4" name="Picture 3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276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40409</xdr:colOff>
      <xdr:row>18</xdr:row>
      <xdr:rowOff>182198</xdr:rowOff>
    </xdr:from>
    <xdr:to>
      <xdr:col>17</xdr:col>
      <xdr:colOff>224943</xdr:colOff>
      <xdr:row>37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169718</xdr:colOff>
      <xdr:row>1</xdr:row>
      <xdr:rowOff>371475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16</xdr:row>
      <xdr:rowOff>161924</xdr:rowOff>
    </xdr:from>
    <xdr:to>
      <xdr:col>17</xdr:col>
      <xdr:colOff>876299</xdr:colOff>
      <xdr:row>39</xdr:row>
      <xdr:rowOff>6349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0</xdr:rowOff>
    </xdr:from>
    <xdr:to>
      <xdr:col>0</xdr:col>
      <xdr:colOff>1397000</xdr:colOff>
      <xdr:row>1</xdr:row>
      <xdr:rowOff>390525</xdr:rowOff>
    </xdr:to>
    <xdr:pic>
      <xdr:nvPicPr>
        <xdr:cNvPr id="4" name="Picture 3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0"/>
          <a:ext cx="1354666" cy="919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42333</xdr:colOff>
      <xdr:row>13</xdr:row>
      <xdr:rowOff>105833</xdr:rowOff>
    </xdr:from>
    <xdr:to>
      <xdr:col>17</xdr:col>
      <xdr:colOff>698500</xdr:colOff>
      <xdr:row>35</xdr:row>
      <xdr:rowOff>105833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131233</xdr:colOff>
      <xdr:row>1</xdr:row>
      <xdr:rowOff>419100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295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35278</xdr:colOff>
      <xdr:row>16</xdr:row>
      <xdr:rowOff>169334</xdr:rowOff>
    </xdr:from>
    <xdr:to>
      <xdr:col>17</xdr:col>
      <xdr:colOff>500945</xdr:colOff>
      <xdr:row>35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481011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119062</xdr:colOff>
      <xdr:row>12</xdr:row>
      <xdr:rowOff>0</xdr:rowOff>
    </xdr:from>
    <xdr:to>
      <xdr:col>17</xdr:col>
      <xdr:colOff>595313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762000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9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1514476</xdr:colOff>
      <xdr:row>7</xdr:row>
      <xdr:rowOff>133350</xdr:rowOff>
    </xdr:from>
    <xdr:to>
      <xdr:col>8</xdr:col>
      <xdr:colOff>628651</xdr:colOff>
      <xdr:row>27</xdr:row>
      <xdr:rowOff>38100</xdr:rowOff>
    </xdr:to>
    <xdr:graphicFrame macro="[0]!Chart3_Click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opLeftCell="A3" zoomScale="110" zoomScaleNormal="110" workbookViewId="0">
      <selection activeCell="O19" sqref="O19"/>
    </sheetView>
  </sheetViews>
  <sheetFormatPr defaultRowHeight="15" x14ac:dyDescent="0.25"/>
  <cols>
    <col min="1" max="1" width="17.42578125" customWidth="1"/>
    <col min="2" max="2" width="13.7109375" customWidth="1"/>
    <col min="3" max="9" width="10.42578125" customWidth="1"/>
    <col min="10" max="11" width="13.5703125" customWidth="1"/>
    <col min="12" max="14" width="13.5703125" hidden="1" customWidth="1"/>
    <col min="15" max="15" width="13.5703125" customWidth="1"/>
    <col min="16" max="17" width="10.85546875" customWidth="1"/>
    <col min="18" max="18" width="10.7109375" customWidth="1"/>
    <col min="19" max="19" width="10.85546875" hidden="1" customWidth="1"/>
    <col min="20" max="20" width="4.42578125" customWidth="1"/>
    <col min="23" max="23" width="93.28515625" customWidth="1"/>
  </cols>
  <sheetData>
    <row r="1" spans="1:23" ht="41.25" customHeight="1" x14ac:dyDescent="0.25"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5" t="s">
        <v>40</v>
      </c>
    </row>
    <row r="2" spans="1:23" ht="32.25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" t="s">
        <v>41</v>
      </c>
    </row>
    <row r="3" spans="1:23" ht="21" customHeight="1" x14ac:dyDescent="0.25">
      <c r="A3" s="63" t="s">
        <v>0</v>
      </c>
      <c r="B3" s="69" t="s">
        <v>28</v>
      </c>
      <c r="C3" s="71" t="s">
        <v>29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18</v>
      </c>
      <c r="P3" s="69" t="s">
        <v>17</v>
      </c>
      <c r="Q3" s="74" t="s">
        <v>1</v>
      </c>
      <c r="R3" s="69" t="s">
        <v>20</v>
      </c>
      <c r="S3" s="65" t="s">
        <v>19</v>
      </c>
    </row>
    <row r="4" spans="1:23" ht="21" customHeight="1" thickBot="1" x14ac:dyDescent="0.3">
      <c r="A4" s="64"/>
      <c r="B4" s="7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73"/>
      <c r="P4" s="70"/>
      <c r="Q4" s="75"/>
      <c r="R4" s="70"/>
      <c r="S4" s="66"/>
    </row>
    <row r="5" spans="1:23" ht="14.45" x14ac:dyDescent="0.35">
      <c r="A5" s="1" t="s">
        <v>21</v>
      </c>
      <c r="B5" s="7">
        <v>18140</v>
      </c>
      <c r="C5" s="8">
        <v>458.27</v>
      </c>
      <c r="D5" s="8">
        <v>1444.61</v>
      </c>
      <c r="E5" s="8">
        <v>475.86</v>
      </c>
      <c r="F5" s="8">
        <v>691.85</v>
      </c>
      <c r="G5" s="8">
        <v>507.81</v>
      </c>
      <c r="H5" s="8">
        <v>1078.05</v>
      </c>
      <c r="I5" s="8"/>
      <c r="J5" s="8">
        <v>1438.2</v>
      </c>
      <c r="K5" s="8">
        <v>1166.1300000000001</v>
      </c>
      <c r="L5" s="8"/>
      <c r="M5" s="8"/>
      <c r="N5" s="8"/>
      <c r="O5" s="8">
        <f>SUM(C5:N5)</f>
        <v>7260.78</v>
      </c>
      <c r="P5" s="9">
        <f>B5-O5</f>
        <v>10879.220000000001</v>
      </c>
      <c r="Q5" s="13">
        <f t="shared" ref="Q5:Q12" si="0">O5/B5</f>
        <v>0.40026350606394706</v>
      </c>
      <c r="R5" s="24">
        <f>P5/B5</f>
        <v>0.59973649393605299</v>
      </c>
      <c r="S5" s="22"/>
      <c r="W5" s="27"/>
    </row>
    <row r="6" spans="1:23" ht="14.45" x14ac:dyDescent="0.35">
      <c r="A6" s="1" t="s">
        <v>22</v>
      </c>
      <c r="B6" s="7">
        <v>11310</v>
      </c>
      <c r="C6" s="8">
        <v>174.41</v>
      </c>
      <c r="D6" s="8">
        <v>706.4</v>
      </c>
      <c r="E6" s="8">
        <v>855.06</v>
      </c>
      <c r="F6" s="8">
        <v>1067.3699999999999</v>
      </c>
      <c r="G6" s="8">
        <v>1125.69</v>
      </c>
      <c r="H6" s="8">
        <v>1077.45</v>
      </c>
      <c r="I6" s="8"/>
      <c r="J6" s="8">
        <v>114.81</v>
      </c>
      <c r="K6" s="8">
        <v>2131.06</v>
      </c>
      <c r="L6" s="8"/>
      <c r="M6" s="8"/>
      <c r="N6" s="8"/>
      <c r="O6" s="8">
        <f t="shared" ref="O6:O11" si="1">SUM(C6:N6)</f>
        <v>7252.25</v>
      </c>
      <c r="P6" s="9">
        <f t="shared" ref="P6:P11" si="2">B6-O6</f>
        <v>4057.75</v>
      </c>
      <c r="Q6" s="13">
        <f t="shared" si="0"/>
        <v>0.64122458001768345</v>
      </c>
      <c r="R6" s="25">
        <f t="shared" ref="R6:R10" si="3">P6/B6</f>
        <v>0.35877541998231655</v>
      </c>
      <c r="S6" s="22"/>
    </row>
    <row r="7" spans="1:23" ht="14.45" x14ac:dyDescent="0.35">
      <c r="A7" s="1" t="s">
        <v>23</v>
      </c>
      <c r="B7" s="7">
        <v>7070.5</v>
      </c>
      <c r="C7" s="8">
        <v>460.31</v>
      </c>
      <c r="D7" s="8">
        <v>568.59</v>
      </c>
      <c r="E7" s="8">
        <v>415.02</v>
      </c>
      <c r="F7" s="8">
        <v>182.13</v>
      </c>
      <c r="G7" s="8">
        <v>816.91</v>
      </c>
      <c r="H7" s="8">
        <v>238.48</v>
      </c>
      <c r="I7" s="8">
        <v>24.3</v>
      </c>
      <c r="J7" s="8">
        <v>159.52000000000001</v>
      </c>
      <c r="K7" s="8">
        <v>338.65</v>
      </c>
      <c r="L7" s="8"/>
      <c r="M7" s="8"/>
      <c r="N7" s="8"/>
      <c r="O7" s="8">
        <f t="shared" si="1"/>
        <v>3203.9100000000003</v>
      </c>
      <c r="P7" s="9">
        <f t="shared" si="2"/>
        <v>3866.5899999999997</v>
      </c>
      <c r="Q7" s="13">
        <f t="shared" si="0"/>
        <v>0.45313768474648192</v>
      </c>
      <c r="R7" s="25">
        <f t="shared" si="3"/>
        <v>0.54686231525351814</v>
      </c>
      <c r="S7" s="22"/>
    </row>
    <row r="8" spans="1:23" ht="14.45" x14ac:dyDescent="0.35">
      <c r="A8" s="1" t="s">
        <v>24</v>
      </c>
      <c r="B8" s="7">
        <v>21433</v>
      </c>
      <c r="C8" s="8">
        <v>670.14</v>
      </c>
      <c r="D8" s="8">
        <v>1298.6600000000001</v>
      </c>
      <c r="E8" s="8">
        <v>869.58</v>
      </c>
      <c r="F8" s="8">
        <v>263.47000000000003</v>
      </c>
      <c r="G8" s="8">
        <v>441.07</v>
      </c>
      <c r="H8" s="8">
        <v>1651.75</v>
      </c>
      <c r="I8" s="8">
        <v>824.01</v>
      </c>
      <c r="J8" s="8">
        <v>969.18</v>
      </c>
      <c r="K8" s="8">
        <v>395.7</v>
      </c>
      <c r="L8" s="8"/>
      <c r="M8" s="8"/>
      <c r="N8" s="8"/>
      <c r="O8" s="8">
        <f t="shared" si="1"/>
        <v>7383.56</v>
      </c>
      <c r="P8" s="9">
        <f t="shared" si="2"/>
        <v>14049.439999999999</v>
      </c>
      <c r="Q8" s="13">
        <f t="shared" si="0"/>
        <v>0.34449493771287271</v>
      </c>
      <c r="R8" s="25">
        <f t="shared" si="3"/>
        <v>0.65550506228712724</v>
      </c>
      <c r="S8" s="22"/>
    </row>
    <row r="9" spans="1:23" ht="18.75" customHeight="1" x14ac:dyDescent="0.35">
      <c r="A9" s="1" t="s">
        <v>27</v>
      </c>
      <c r="B9" s="7">
        <v>2224</v>
      </c>
      <c r="C9" s="8">
        <v>0</v>
      </c>
      <c r="D9" s="8">
        <v>86.76</v>
      </c>
      <c r="E9" s="8">
        <v>57</v>
      </c>
      <c r="F9" s="8">
        <v>505.64</v>
      </c>
      <c r="G9" s="8">
        <v>77</v>
      </c>
      <c r="H9" s="8">
        <v>316.88</v>
      </c>
      <c r="I9" s="8"/>
      <c r="J9" s="8">
        <v>26</v>
      </c>
      <c r="K9" s="8"/>
      <c r="L9" s="8"/>
      <c r="M9" s="8"/>
      <c r="N9" s="8"/>
      <c r="O9" s="8">
        <f t="shared" si="1"/>
        <v>1069.28</v>
      </c>
      <c r="P9" s="9">
        <f t="shared" si="2"/>
        <v>1154.72</v>
      </c>
      <c r="Q9" s="13">
        <f t="shared" si="0"/>
        <v>0.48079136690647478</v>
      </c>
      <c r="R9" s="25">
        <f t="shared" si="3"/>
        <v>0.51920863309352516</v>
      </c>
      <c r="S9" s="22"/>
    </row>
    <row r="10" spans="1:23" ht="14.45" x14ac:dyDescent="0.35">
      <c r="A10" s="1" t="s">
        <v>25</v>
      </c>
      <c r="B10" s="7">
        <v>27680</v>
      </c>
      <c r="C10" s="8">
        <v>2198.5</v>
      </c>
      <c r="D10" s="8">
        <v>2129.37</v>
      </c>
      <c r="E10" s="8">
        <v>2125.71</v>
      </c>
      <c r="F10" s="8">
        <v>2434.39</v>
      </c>
      <c r="G10" s="8">
        <v>2228.6</v>
      </c>
      <c r="H10" s="8">
        <v>2251.19</v>
      </c>
      <c r="I10" s="8"/>
      <c r="J10" s="8">
        <v>4424.25</v>
      </c>
      <c r="K10" s="8">
        <v>2190</v>
      </c>
      <c r="L10" s="8"/>
      <c r="M10" s="8"/>
      <c r="N10" s="8"/>
      <c r="O10" s="8">
        <f t="shared" si="1"/>
        <v>19982.010000000002</v>
      </c>
      <c r="P10" s="9">
        <f t="shared" si="2"/>
        <v>7697.989999999998</v>
      </c>
      <c r="Q10" s="13">
        <f t="shared" si="0"/>
        <v>0.72189342485549135</v>
      </c>
      <c r="R10" s="25">
        <f t="shared" si="3"/>
        <v>0.27810657514450859</v>
      </c>
      <c r="S10" s="22"/>
    </row>
    <row r="11" spans="1:23" ht="15.95" thickBot="1" x14ac:dyDescent="0.4">
      <c r="A11" s="3" t="s">
        <v>26</v>
      </c>
      <c r="B11" s="10">
        <v>10560</v>
      </c>
      <c r="C11" s="11">
        <v>627.47</v>
      </c>
      <c r="D11" s="11">
        <v>655.44</v>
      </c>
      <c r="E11" s="11">
        <v>879.21</v>
      </c>
      <c r="F11" s="11">
        <v>1086.71</v>
      </c>
      <c r="G11" s="11">
        <v>647.37</v>
      </c>
      <c r="H11" s="11">
        <v>698.12</v>
      </c>
      <c r="I11" s="11">
        <v>32.26</v>
      </c>
      <c r="J11" s="11">
        <v>1690.28</v>
      </c>
      <c r="K11" s="11">
        <v>405.17</v>
      </c>
      <c r="L11" s="11"/>
      <c r="M11" s="11"/>
      <c r="N11" s="11"/>
      <c r="O11" s="8">
        <f t="shared" si="1"/>
        <v>6722.03</v>
      </c>
      <c r="P11" s="9">
        <f t="shared" si="2"/>
        <v>3837.9700000000003</v>
      </c>
      <c r="Q11" s="14">
        <f t="shared" si="0"/>
        <v>0.6365558712121212</v>
      </c>
      <c r="R11" s="26">
        <f t="shared" ref="R11" si="4">P11/B11</f>
        <v>0.3634441287878788</v>
      </c>
      <c r="S11" s="22"/>
    </row>
    <row r="12" spans="1:23" ht="21" customHeight="1" thickBot="1" x14ac:dyDescent="0.4">
      <c r="A12" s="2" t="s">
        <v>15</v>
      </c>
      <c r="B12" s="12">
        <f t="shared" ref="B12:P12" si="5">SUM(B5:B11)</f>
        <v>98417.5</v>
      </c>
      <c r="C12" s="12">
        <f t="shared" si="5"/>
        <v>4589.1000000000004</v>
      </c>
      <c r="D12" s="12">
        <f t="shared" si="5"/>
        <v>6889.83</v>
      </c>
      <c r="E12" s="12">
        <f t="shared" si="5"/>
        <v>5677.44</v>
      </c>
      <c r="F12" s="12">
        <f t="shared" si="5"/>
        <v>6231.5599999999995</v>
      </c>
      <c r="G12" s="12">
        <f t="shared" si="5"/>
        <v>5844.45</v>
      </c>
      <c r="H12" s="12">
        <f t="shared" si="5"/>
        <v>7311.9199999999992</v>
      </c>
      <c r="I12" s="12">
        <f t="shared" si="5"/>
        <v>880.56999999999994</v>
      </c>
      <c r="J12" s="12">
        <f t="shared" si="5"/>
        <v>8822.24</v>
      </c>
      <c r="K12" s="12">
        <f t="shared" si="5"/>
        <v>6626.71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>SUM(O5:O11)</f>
        <v>52873.82</v>
      </c>
      <c r="P12" s="12">
        <f t="shared" si="5"/>
        <v>45543.68</v>
      </c>
      <c r="Q12" s="15">
        <f t="shared" si="0"/>
        <v>0.53724002336982757</v>
      </c>
      <c r="R12" s="16">
        <f>P12/B12</f>
        <v>0.46275997663017249</v>
      </c>
      <c r="S12" s="23"/>
    </row>
    <row r="13" spans="1:23" ht="14.45" x14ac:dyDescent="0.35">
      <c r="A13" s="47" t="s">
        <v>44</v>
      </c>
    </row>
    <row r="14" spans="1:23" ht="14.45" x14ac:dyDescent="0.35">
      <c r="A14" s="48" t="s">
        <v>55</v>
      </c>
    </row>
    <row r="15" spans="1:23" ht="14.45" x14ac:dyDescent="0.35">
      <c r="A15" s="49" t="s">
        <v>56</v>
      </c>
    </row>
    <row r="16" spans="1:23" ht="14.45" x14ac:dyDescent="0.35">
      <c r="A16" s="49" t="s">
        <v>57</v>
      </c>
    </row>
    <row r="17" spans="1:1" x14ac:dyDescent="0.25">
      <c r="A17" s="49" t="s">
        <v>58</v>
      </c>
    </row>
    <row r="18" spans="1:1" x14ac:dyDescent="0.25">
      <c r="A18" s="51" t="s">
        <v>59</v>
      </c>
    </row>
  </sheetData>
  <mergeCells count="9">
    <mergeCell ref="A3:A4"/>
    <mergeCell ref="S3:S4"/>
    <mergeCell ref="B1:Q2"/>
    <mergeCell ref="B3:B4"/>
    <mergeCell ref="C3:N3"/>
    <mergeCell ref="O3:O4"/>
    <mergeCell ref="P3:P4"/>
    <mergeCell ref="Q3:Q4"/>
    <mergeCell ref="R3:R4"/>
  </mergeCells>
  <printOptions horizontalCentered="1" verticalCentered="1"/>
  <pageMargins left="0.23622047244094491" right="0.15748031496062992" top="0.15748031496062992" bottom="0.15748031496062992" header="0" footer="0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zoomScaleNormal="100" workbookViewId="0">
      <selection activeCell="V32" sqref="V32"/>
    </sheetView>
  </sheetViews>
  <sheetFormatPr defaultRowHeight="15" x14ac:dyDescent="0.25"/>
  <cols>
    <col min="1" max="1" width="16.85546875" customWidth="1"/>
    <col min="2" max="2" width="13.140625" customWidth="1"/>
    <col min="3" max="3" width="12.7109375" customWidth="1"/>
    <col min="4" max="5" width="9" customWidth="1"/>
    <col min="6" max="6" width="9.28515625" customWidth="1"/>
    <col min="7" max="7" width="8.7109375" customWidth="1"/>
    <col min="8" max="8" width="9.140625" customWidth="1"/>
    <col min="9" max="9" width="9" hidden="1" customWidth="1"/>
    <col min="10" max="14" width="13.5703125" hidden="1" customWidth="1"/>
    <col min="15" max="15" width="13.5703125" customWidth="1"/>
    <col min="16" max="18" width="13" customWidth="1"/>
    <col min="19" max="19" width="18.5703125" hidden="1" customWidth="1"/>
    <col min="20" max="20" width="1.5703125" customWidth="1"/>
  </cols>
  <sheetData>
    <row r="1" spans="1:19" ht="41.25" customHeight="1" x14ac:dyDescent="0.25">
      <c r="B1" s="67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4" t="s">
        <v>40</v>
      </c>
    </row>
    <row r="2" spans="1:19" ht="41.25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" t="s">
        <v>41</v>
      </c>
    </row>
    <row r="3" spans="1:19" ht="21" customHeight="1" x14ac:dyDescent="0.25">
      <c r="A3" s="63" t="s">
        <v>0</v>
      </c>
      <c r="B3" s="69" t="s">
        <v>28</v>
      </c>
      <c r="C3" s="71" t="s">
        <v>29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18</v>
      </c>
      <c r="P3" s="69" t="s">
        <v>17</v>
      </c>
      <c r="Q3" s="74" t="s">
        <v>1</v>
      </c>
      <c r="R3" s="69" t="s">
        <v>20</v>
      </c>
      <c r="S3" s="76" t="s">
        <v>19</v>
      </c>
    </row>
    <row r="4" spans="1:19" ht="21" customHeight="1" thickBot="1" x14ac:dyDescent="0.3">
      <c r="A4" s="64"/>
      <c r="B4" s="7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73"/>
      <c r="P4" s="70"/>
      <c r="Q4" s="75"/>
      <c r="R4" s="70"/>
      <c r="S4" s="77"/>
    </row>
    <row r="5" spans="1:19" ht="14.45" x14ac:dyDescent="0.35">
      <c r="A5" s="1" t="s">
        <v>21</v>
      </c>
      <c r="B5" s="7">
        <v>2260</v>
      </c>
      <c r="C5" s="8">
        <v>364.21</v>
      </c>
      <c r="D5" s="8">
        <v>204.15</v>
      </c>
      <c r="E5" s="8">
        <v>249.54</v>
      </c>
      <c r="F5" s="8">
        <v>251.22</v>
      </c>
      <c r="G5" s="8">
        <v>232.94</v>
      </c>
      <c r="H5" s="8">
        <v>831.96</v>
      </c>
      <c r="I5" s="8"/>
      <c r="J5" s="8"/>
      <c r="K5" s="8"/>
      <c r="L5" s="8"/>
      <c r="M5" s="8"/>
      <c r="N5" s="8"/>
      <c r="O5" s="8">
        <f>SUM(C5:N5)</f>
        <v>2134.02</v>
      </c>
      <c r="P5" s="9">
        <f t="shared" ref="P5:P10" si="0">B5-O5</f>
        <v>125.98000000000002</v>
      </c>
      <c r="Q5" s="13">
        <f>O5/B5</f>
        <v>0.94425663716814157</v>
      </c>
      <c r="R5" s="19">
        <f>P5/B5</f>
        <v>5.5743362831858413E-2</v>
      </c>
      <c r="S5" s="22"/>
    </row>
    <row r="6" spans="1:19" ht="14.45" x14ac:dyDescent="0.35">
      <c r="A6" s="1" t="s">
        <v>22</v>
      </c>
      <c r="B6" s="7">
        <v>1134</v>
      </c>
      <c r="C6" s="8">
        <v>160.18</v>
      </c>
      <c r="D6" s="8">
        <v>141.96</v>
      </c>
      <c r="E6" s="8">
        <v>112.59</v>
      </c>
      <c r="F6" s="8">
        <v>96.08</v>
      </c>
      <c r="G6" s="8">
        <v>124.45</v>
      </c>
      <c r="H6" s="8">
        <v>693.41</v>
      </c>
      <c r="I6" s="8"/>
      <c r="J6" s="8"/>
      <c r="K6" s="8"/>
      <c r="L6" s="8"/>
      <c r="M6" s="8"/>
      <c r="N6" s="8"/>
      <c r="O6" s="8">
        <f t="shared" ref="O6:O9" si="1">SUM(C6:N6)</f>
        <v>1328.67</v>
      </c>
      <c r="P6" s="9">
        <f t="shared" si="0"/>
        <v>-194.67000000000007</v>
      </c>
      <c r="Q6" s="13">
        <f t="shared" ref="Q6:Q10" si="2">O6/B6</f>
        <v>1.1716666666666666</v>
      </c>
      <c r="R6" s="19">
        <f t="shared" ref="R6:R10" si="3">P6/B6</f>
        <v>-0.17166666666666672</v>
      </c>
      <c r="S6" s="22"/>
    </row>
    <row r="7" spans="1:19" ht="14.45" x14ac:dyDescent="0.35">
      <c r="A7" s="1" t="s">
        <v>23</v>
      </c>
      <c r="B7" s="7">
        <v>1120</v>
      </c>
      <c r="C7" s="8">
        <v>217</v>
      </c>
      <c r="D7" s="8">
        <v>171.72</v>
      </c>
      <c r="E7" s="8">
        <v>184.99</v>
      </c>
      <c r="F7" s="8">
        <v>126.81</v>
      </c>
      <c r="G7" s="8">
        <v>184.4</v>
      </c>
      <c r="H7" s="8">
        <v>313.97000000000003</v>
      </c>
      <c r="I7" s="8"/>
      <c r="J7" s="8"/>
      <c r="K7" s="8"/>
      <c r="L7" s="8"/>
      <c r="M7" s="8"/>
      <c r="N7" s="8"/>
      <c r="O7" s="8">
        <f t="shared" si="1"/>
        <v>1198.8899999999999</v>
      </c>
      <c r="P7" s="9">
        <f t="shared" si="0"/>
        <v>-78.889999999999873</v>
      </c>
      <c r="Q7" s="13">
        <f t="shared" si="2"/>
        <v>1.0704374999999999</v>
      </c>
      <c r="R7" s="19">
        <f t="shared" si="3"/>
        <v>-7.0437499999999889E-2</v>
      </c>
      <c r="S7" s="22"/>
    </row>
    <row r="8" spans="1:19" ht="14.45" x14ac:dyDescent="0.35">
      <c r="A8" s="1" t="s">
        <v>24</v>
      </c>
      <c r="B8" s="7">
        <v>9662</v>
      </c>
      <c r="C8" s="8">
        <v>213.5</v>
      </c>
      <c r="D8" s="8">
        <v>326</v>
      </c>
      <c r="E8" s="8">
        <v>71.510000000000005</v>
      </c>
      <c r="F8" s="8">
        <v>2270.83</v>
      </c>
      <c r="G8" s="8">
        <v>63</v>
      </c>
      <c r="H8" s="8">
        <v>476</v>
      </c>
      <c r="I8" s="8"/>
      <c r="J8" s="8"/>
      <c r="K8" s="8"/>
      <c r="L8" s="8"/>
      <c r="M8" s="8"/>
      <c r="N8" s="8"/>
      <c r="O8" s="8">
        <f t="shared" si="1"/>
        <v>3420.84</v>
      </c>
      <c r="P8" s="9">
        <f t="shared" si="0"/>
        <v>6241.16</v>
      </c>
      <c r="Q8" s="13">
        <f t="shared" si="2"/>
        <v>0.35405092113434072</v>
      </c>
      <c r="R8" s="19">
        <f t="shared" si="3"/>
        <v>0.64594907886565922</v>
      </c>
      <c r="S8" s="22"/>
    </row>
    <row r="9" spans="1:19" ht="14.45" x14ac:dyDescent="0.35">
      <c r="A9" s="1" t="s">
        <v>25</v>
      </c>
      <c r="B9" s="7">
        <v>13722</v>
      </c>
      <c r="C9" s="8">
        <v>2425</v>
      </c>
      <c r="D9" s="8">
        <v>2345</v>
      </c>
      <c r="E9" s="8">
        <v>2345</v>
      </c>
      <c r="F9" s="8">
        <v>2345</v>
      </c>
      <c r="G9" s="8">
        <v>2345</v>
      </c>
      <c r="H9" s="8">
        <v>2345</v>
      </c>
      <c r="I9" s="8"/>
      <c r="J9" s="8"/>
      <c r="K9" s="8"/>
      <c r="L9" s="8"/>
      <c r="M9" s="8"/>
      <c r="N9" s="8"/>
      <c r="O9" s="8">
        <f t="shared" si="1"/>
        <v>14150</v>
      </c>
      <c r="P9" s="9">
        <f t="shared" si="0"/>
        <v>-428</v>
      </c>
      <c r="Q9" s="13">
        <f t="shared" si="2"/>
        <v>1.0311907885147937</v>
      </c>
      <c r="R9" s="19">
        <f t="shared" si="3"/>
        <v>-3.119078851479376E-2</v>
      </c>
      <c r="S9" s="22"/>
    </row>
    <row r="10" spans="1:19" thickBot="1" x14ac:dyDescent="0.4">
      <c r="A10" s="1" t="s">
        <v>26</v>
      </c>
      <c r="B10" s="7">
        <v>4100</v>
      </c>
      <c r="C10" s="8">
        <v>579.37</v>
      </c>
      <c r="D10" s="8">
        <v>640.54999999999995</v>
      </c>
      <c r="E10" s="8">
        <v>833.83</v>
      </c>
      <c r="F10" s="8">
        <v>574.55999999999995</v>
      </c>
      <c r="G10" s="8">
        <v>726.43</v>
      </c>
      <c r="H10" s="8">
        <v>716.51</v>
      </c>
      <c r="I10" s="8"/>
      <c r="J10" s="8"/>
      <c r="K10" s="8"/>
      <c r="L10" s="8"/>
      <c r="M10" s="8"/>
      <c r="N10" s="8"/>
      <c r="O10" s="8">
        <f>SUM(C10:N10)</f>
        <v>4071.25</v>
      </c>
      <c r="P10" s="9">
        <f t="shared" si="0"/>
        <v>28.75</v>
      </c>
      <c r="Q10" s="13">
        <f t="shared" si="2"/>
        <v>0.99298780487804883</v>
      </c>
      <c r="R10" s="19">
        <f t="shared" si="3"/>
        <v>7.0121951219512197E-3</v>
      </c>
      <c r="S10" s="22"/>
    </row>
    <row r="11" spans="1:19" ht="21" customHeight="1" thickBot="1" x14ac:dyDescent="0.4">
      <c r="A11" s="2" t="s">
        <v>15</v>
      </c>
      <c r="B11" s="12">
        <f t="shared" ref="B11:C11" si="4">SUM(B5:B10)</f>
        <v>31998</v>
      </c>
      <c r="C11" s="12">
        <f t="shared" si="4"/>
        <v>3959.2599999999998</v>
      </c>
      <c r="D11" s="12">
        <f>SUM(D5:D10)</f>
        <v>3829.38</v>
      </c>
      <c r="E11" s="12">
        <f>SUM(E5:E10)</f>
        <v>3797.46</v>
      </c>
      <c r="F11" s="12">
        <f t="shared" ref="F11:H11" si="5">SUM(F5:F10)</f>
        <v>5664.5</v>
      </c>
      <c r="G11" s="12">
        <f t="shared" si="5"/>
        <v>3676.22</v>
      </c>
      <c r="H11" s="12">
        <f t="shared" si="5"/>
        <v>5376.85</v>
      </c>
      <c r="I11" s="12"/>
      <c r="J11" s="12"/>
      <c r="K11" s="12"/>
      <c r="L11" s="12"/>
      <c r="M11" s="12"/>
      <c r="N11" s="12"/>
      <c r="O11" s="12">
        <f>SUM(O5:O10)</f>
        <v>26303.67</v>
      </c>
      <c r="P11" s="12">
        <f>SUM(P5:P10)</f>
        <v>5694.33</v>
      </c>
      <c r="Q11" s="20">
        <f>O11/B11</f>
        <v>0.8220410650665666</v>
      </c>
      <c r="R11" s="21">
        <f>P11/B11</f>
        <v>0.17795893493343334</v>
      </c>
      <c r="S11" s="23"/>
    </row>
    <row r="12" spans="1:19" ht="14.45" x14ac:dyDescent="0.35">
      <c r="A12" s="47" t="s">
        <v>44</v>
      </c>
    </row>
    <row r="13" spans="1:19" ht="14.45" x14ac:dyDescent="0.35">
      <c r="A13" s="48" t="s">
        <v>45</v>
      </c>
    </row>
    <row r="14" spans="1:19" x14ac:dyDescent="0.25">
      <c r="A14" s="49" t="s">
        <v>46</v>
      </c>
    </row>
    <row r="15" spans="1:19" ht="14.45" x14ac:dyDescent="0.35">
      <c r="A15" s="50" t="s">
        <v>47</v>
      </c>
    </row>
    <row r="16" spans="1:19" ht="14.45" x14ac:dyDescent="0.35">
      <c r="A16" s="50" t="s">
        <v>48</v>
      </c>
    </row>
  </sheetData>
  <mergeCells count="9">
    <mergeCell ref="A3:A4"/>
    <mergeCell ref="S3:S4"/>
    <mergeCell ref="B1:Q2"/>
    <mergeCell ref="B3:B4"/>
    <mergeCell ref="C3:N3"/>
    <mergeCell ref="O3:O4"/>
    <mergeCell ref="P3:P4"/>
    <mergeCell ref="Q3:Q4"/>
    <mergeCell ref="R3:R4"/>
  </mergeCells>
  <pageMargins left="0.18" right="0.12" top="0.34" bottom="0.15748031496062992" header="0" footer="0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GridLines="0" zoomScale="90" zoomScaleNormal="90" workbookViewId="0">
      <selection activeCell="W29" sqref="W29"/>
    </sheetView>
  </sheetViews>
  <sheetFormatPr defaultRowHeight="15" outlineLevelCol="1" x14ac:dyDescent="0.25"/>
  <cols>
    <col min="1" max="1" width="21.42578125" customWidth="1"/>
    <col min="2" max="2" width="13.28515625" customWidth="1"/>
    <col min="3" max="3" width="12" customWidth="1" outlineLevel="1"/>
    <col min="4" max="4" width="9.140625" customWidth="1" outlineLevel="1"/>
    <col min="5" max="5" width="8.7109375" customWidth="1" outlineLevel="1"/>
    <col min="6" max="6" width="9.85546875" customWidth="1" outlineLevel="1"/>
    <col min="7" max="8" width="9.42578125" customWidth="1" outlineLevel="1"/>
    <col min="9" max="9" width="8.85546875" customWidth="1" outlineLevel="1"/>
    <col min="10" max="11" width="13.5703125" customWidth="1" outlineLevel="1"/>
    <col min="12" max="14" width="13.5703125" hidden="1" customWidth="1" outlineLevel="1"/>
    <col min="15" max="15" width="13.5703125" customWidth="1" collapsed="1"/>
    <col min="16" max="16" width="14.7109375" customWidth="1"/>
    <col min="17" max="17" width="12" customWidth="1"/>
    <col min="18" max="18" width="11.85546875" customWidth="1"/>
    <col min="19" max="19" width="24.42578125" hidden="1" customWidth="1"/>
    <col min="20" max="20" width="1.5703125" customWidth="1"/>
  </cols>
  <sheetData>
    <row r="1" spans="1:19" ht="41.25" customHeight="1" x14ac:dyDescent="0.25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4" t="s">
        <v>40</v>
      </c>
    </row>
    <row r="2" spans="1:19" ht="41.25" customHeight="1" thickBot="1" x14ac:dyDescent="0.3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6" t="s">
        <v>41</v>
      </c>
    </row>
    <row r="3" spans="1:19" ht="18" customHeight="1" x14ac:dyDescent="0.25">
      <c r="A3" s="63" t="s">
        <v>0</v>
      </c>
      <c r="B3" s="69" t="s">
        <v>28</v>
      </c>
      <c r="C3" s="71" t="s">
        <v>29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18</v>
      </c>
      <c r="P3" s="69" t="s">
        <v>17</v>
      </c>
      <c r="Q3" s="74" t="s">
        <v>1</v>
      </c>
      <c r="R3" s="69" t="s">
        <v>20</v>
      </c>
      <c r="S3" s="65" t="s">
        <v>19</v>
      </c>
    </row>
    <row r="4" spans="1:19" ht="21" customHeight="1" thickBot="1" x14ac:dyDescent="0.3">
      <c r="A4" s="64"/>
      <c r="B4" s="7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73"/>
      <c r="P4" s="70"/>
      <c r="Q4" s="75"/>
      <c r="R4" s="70"/>
      <c r="S4" s="66"/>
    </row>
    <row r="5" spans="1:19" ht="14.45" x14ac:dyDescent="0.35">
      <c r="A5" s="1" t="s">
        <v>21</v>
      </c>
      <c r="B5" s="7">
        <v>17995.45</v>
      </c>
      <c r="C5" s="8">
        <v>236.38</v>
      </c>
      <c r="D5" s="8">
        <v>435.94</v>
      </c>
      <c r="E5" s="8">
        <v>661.06</v>
      </c>
      <c r="F5" s="8">
        <v>21.12</v>
      </c>
      <c r="G5" s="8">
        <v>6473.72</v>
      </c>
      <c r="H5" s="8">
        <v>2973.13</v>
      </c>
      <c r="I5" s="8">
        <v>2930.59</v>
      </c>
      <c r="J5" s="8">
        <v>0</v>
      </c>
      <c r="K5" s="8">
        <v>157.5</v>
      </c>
      <c r="L5" s="8"/>
      <c r="M5" s="8"/>
      <c r="N5" s="8"/>
      <c r="O5" s="8">
        <f>SUM(C5:N5)</f>
        <v>13889.44</v>
      </c>
      <c r="P5" s="9">
        <f t="shared" ref="P5:P8" si="0">B5-O5</f>
        <v>4106.01</v>
      </c>
      <c r="Q5" s="13">
        <f>O5/B5</f>
        <v>0.77183065719390176</v>
      </c>
      <c r="R5" s="18">
        <f>P5/B5</f>
        <v>0.22816934280609821</v>
      </c>
      <c r="S5" s="30"/>
    </row>
    <row r="6" spans="1:19" ht="14.45" x14ac:dyDescent="0.35">
      <c r="A6" s="1" t="s">
        <v>22</v>
      </c>
      <c r="B6" s="7">
        <v>2650</v>
      </c>
      <c r="C6" s="8">
        <v>79.81</v>
      </c>
      <c r="D6" s="8">
        <v>95.75</v>
      </c>
      <c r="E6" s="8">
        <v>147.47999999999999</v>
      </c>
      <c r="F6" s="8">
        <v>241.05</v>
      </c>
      <c r="G6" s="8">
        <v>117.55</v>
      </c>
      <c r="H6" s="8">
        <v>428.48</v>
      </c>
      <c r="I6" s="8">
        <v>279.41000000000003</v>
      </c>
      <c r="J6" s="8">
        <v>140.28</v>
      </c>
      <c r="K6" s="8">
        <v>153.38999999999999</v>
      </c>
      <c r="L6" s="8"/>
      <c r="M6" s="8"/>
      <c r="N6" s="8"/>
      <c r="O6" s="8">
        <f t="shared" ref="O6:O8" si="1">SUM(C6:N6)</f>
        <v>1683.1999999999998</v>
      </c>
      <c r="P6" s="9">
        <f t="shared" si="0"/>
        <v>966.80000000000018</v>
      </c>
      <c r="Q6" s="13">
        <f t="shared" ref="Q6:Q8" si="2">O6/B6</f>
        <v>0.63516981132075467</v>
      </c>
      <c r="R6" s="28">
        <f t="shared" ref="R6:R8" si="3">P6/B6</f>
        <v>0.36483018867924533</v>
      </c>
      <c r="S6" s="30"/>
    </row>
    <row r="7" spans="1:19" ht="14.45" x14ac:dyDescent="0.35">
      <c r="A7" s="1" t="s">
        <v>25</v>
      </c>
      <c r="B7" s="7">
        <v>4404</v>
      </c>
      <c r="C7" s="8">
        <v>366.99</v>
      </c>
      <c r="D7" s="8">
        <v>733.98</v>
      </c>
      <c r="E7" s="8">
        <v>366.99</v>
      </c>
      <c r="F7" s="8">
        <v>367</v>
      </c>
      <c r="G7" s="8">
        <v>367</v>
      </c>
      <c r="H7" s="8">
        <v>367</v>
      </c>
      <c r="I7" s="8">
        <v>367</v>
      </c>
      <c r="J7" s="8">
        <v>367</v>
      </c>
      <c r="K7" s="8">
        <v>367</v>
      </c>
      <c r="L7" s="8"/>
      <c r="M7" s="8"/>
      <c r="N7" s="8"/>
      <c r="O7" s="8">
        <f t="shared" si="1"/>
        <v>3669.96</v>
      </c>
      <c r="P7" s="9">
        <f t="shared" si="0"/>
        <v>734.04</v>
      </c>
      <c r="Q7" s="13">
        <f t="shared" si="2"/>
        <v>0.83332425068119886</v>
      </c>
      <c r="R7" s="28">
        <f t="shared" si="3"/>
        <v>0.16667574931880108</v>
      </c>
      <c r="S7" s="30"/>
    </row>
    <row r="8" spans="1:19" ht="15.95" thickBot="1" x14ac:dyDescent="0.4">
      <c r="A8" s="3" t="s">
        <v>26</v>
      </c>
      <c r="B8" s="10">
        <v>1150</v>
      </c>
      <c r="C8" s="11">
        <v>66.739999999999995</v>
      </c>
      <c r="D8" s="11">
        <v>0</v>
      </c>
      <c r="E8" s="11">
        <v>32.479999999999997</v>
      </c>
      <c r="F8" s="11">
        <v>104.07</v>
      </c>
      <c r="G8" s="11">
        <v>142.08000000000001</v>
      </c>
      <c r="H8" s="11">
        <v>45.36</v>
      </c>
      <c r="I8" s="11">
        <v>77.599999999999994</v>
      </c>
      <c r="J8" s="11">
        <v>421.41</v>
      </c>
      <c r="K8" s="11">
        <v>47.52</v>
      </c>
      <c r="L8" s="11"/>
      <c r="M8" s="11"/>
      <c r="N8" s="11"/>
      <c r="O8" s="8">
        <f t="shared" si="1"/>
        <v>937.26</v>
      </c>
      <c r="P8" s="9">
        <f t="shared" si="0"/>
        <v>212.74</v>
      </c>
      <c r="Q8" s="13">
        <f t="shared" si="2"/>
        <v>0.81500869565217393</v>
      </c>
      <c r="R8" s="29">
        <f t="shared" si="3"/>
        <v>0.1849913043478261</v>
      </c>
      <c r="S8" s="31"/>
    </row>
    <row r="9" spans="1:19" ht="24.75" customHeight="1" thickBot="1" x14ac:dyDescent="0.4">
      <c r="A9" s="2" t="s">
        <v>15</v>
      </c>
      <c r="B9" s="12">
        <f t="shared" ref="B9:N9" si="4">SUM(B5:B8)</f>
        <v>26199.45</v>
      </c>
      <c r="C9" s="12">
        <f t="shared" si="4"/>
        <v>749.92000000000007</v>
      </c>
      <c r="D9" s="12">
        <f t="shared" si="4"/>
        <v>1265.67</v>
      </c>
      <c r="E9" s="12">
        <f t="shared" si="4"/>
        <v>1208.01</v>
      </c>
      <c r="F9" s="12">
        <f t="shared" si="4"/>
        <v>733.24</v>
      </c>
      <c r="G9" s="12">
        <f t="shared" si="4"/>
        <v>7100.35</v>
      </c>
      <c r="H9" s="12">
        <f t="shared" si="4"/>
        <v>3813.9700000000003</v>
      </c>
      <c r="I9" s="12">
        <f t="shared" si="4"/>
        <v>3654.6</v>
      </c>
      <c r="J9" s="12">
        <f t="shared" si="4"/>
        <v>928.69</v>
      </c>
      <c r="K9" s="12">
        <f t="shared" si="4"/>
        <v>725.41</v>
      </c>
      <c r="L9" s="12">
        <f t="shared" si="4"/>
        <v>0</v>
      </c>
      <c r="M9" s="12">
        <f t="shared" si="4"/>
        <v>0</v>
      </c>
      <c r="N9" s="12">
        <f t="shared" si="4"/>
        <v>0</v>
      </c>
      <c r="O9" s="12">
        <f>SUM(O5:O8)</f>
        <v>20179.859999999997</v>
      </c>
      <c r="P9" s="12">
        <f>SUM(P5:P8)</f>
        <v>6019.59</v>
      </c>
      <c r="Q9" s="20">
        <f>O9/B9</f>
        <v>0.77023983327894274</v>
      </c>
      <c r="R9" s="21">
        <f>P9/B9</f>
        <v>0.22976016672105712</v>
      </c>
      <c r="S9" s="17"/>
    </row>
    <row r="10" spans="1:19" ht="14.45" x14ac:dyDescent="0.35">
      <c r="A10" s="47" t="s">
        <v>44</v>
      </c>
    </row>
    <row r="11" spans="1:19" x14ac:dyDescent="0.25">
      <c r="A11" s="48" t="s">
        <v>53</v>
      </c>
    </row>
    <row r="12" spans="1:19" ht="14.45" x14ac:dyDescent="0.35">
      <c r="A12" s="50" t="s">
        <v>54</v>
      </c>
    </row>
  </sheetData>
  <mergeCells count="9">
    <mergeCell ref="R3:R4"/>
    <mergeCell ref="S3:S4"/>
    <mergeCell ref="B1:Q2"/>
    <mergeCell ref="A3:A4"/>
    <mergeCell ref="B3:B4"/>
    <mergeCell ref="C3:N3"/>
    <mergeCell ref="O3:O4"/>
    <mergeCell ref="P3:P4"/>
    <mergeCell ref="Q3:Q4"/>
  </mergeCells>
  <pageMargins left="0.21" right="0.15" top="0.35433070866141736" bottom="0.15748031496062992" header="0" footer="0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zoomScale="90" zoomScaleNormal="90" workbookViewId="0">
      <selection sqref="A1:Q2"/>
    </sheetView>
  </sheetViews>
  <sheetFormatPr defaultRowHeight="15" x14ac:dyDescent="0.25"/>
  <cols>
    <col min="1" max="1" width="17.42578125" customWidth="1"/>
    <col min="2" max="2" width="12.85546875" customWidth="1"/>
    <col min="3" max="3" width="10.42578125" customWidth="1"/>
    <col min="4" max="4" width="9.140625" customWidth="1"/>
    <col min="5" max="5" width="8.7109375" customWidth="1"/>
    <col min="6" max="6" width="9.85546875" customWidth="1"/>
    <col min="7" max="8" width="9.42578125" customWidth="1"/>
    <col min="9" max="9" width="8.85546875" customWidth="1"/>
    <col min="10" max="11" width="13.5703125" customWidth="1"/>
    <col min="12" max="14" width="13.5703125" hidden="1" customWidth="1"/>
    <col min="15" max="15" width="13.5703125" customWidth="1"/>
    <col min="16" max="16" width="9.85546875" customWidth="1"/>
    <col min="17" max="17" width="9.42578125" customWidth="1"/>
    <col min="18" max="18" width="20.42578125" customWidth="1"/>
    <col min="19" max="19" width="24.42578125" hidden="1" customWidth="1"/>
    <col min="20" max="20" width="1.5703125" customWidth="1"/>
  </cols>
  <sheetData>
    <row r="1" spans="1:19" ht="41.25" customHeight="1" x14ac:dyDescent="0.2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5" t="s">
        <v>42</v>
      </c>
    </row>
    <row r="2" spans="1:19" ht="41.25" customHeight="1" thickBot="1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46" t="s">
        <v>43</v>
      </c>
    </row>
    <row r="3" spans="1:19" ht="18" customHeight="1" x14ac:dyDescent="0.25">
      <c r="A3" s="63" t="s">
        <v>0</v>
      </c>
      <c r="B3" s="69" t="s">
        <v>28</v>
      </c>
      <c r="C3" s="80" t="s">
        <v>29</v>
      </c>
      <c r="D3" s="81"/>
      <c r="E3" s="81"/>
      <c r="F3" s="81"/>
      <c r="G3" s="81"/>
      <c r="H3" s="81"/>
      <c r="I3" s="81"/>
      <c r="J3" s="81"/>
      <c r="K3" s="42"/>
      <c r="L3" s="42"/>
      <c r="M3" s="42"/>
      <c r="N3" s="43"/>
      <c r="O3" s="72" t="s">
        <v>18</v>
      </c>
      <c r="P3" s="69" t="s">
        <v>17</v>
      </c>
      <c r="Q3" s="69" t="s">
        <v>1</v>
      </c>
      <c r="R3" s="69" t="s">
        <v>20</v>
      </c>
      <c r="S3" s="65" t="s">
        <v>19</v>
      </c>
    </row>
    <row r="4" spans="1:19" ht="21" customHeight="1" thickBot="1" x14ac:dyDescent="0.3">
      <c r="A4" s="64"/>
      <c r="B4" s="7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73"/>
      <c r="P4" s="70"/>
      <c r="Q4" s="70"/>
      <c r="R4" s="70"/>
      <c r="S4" s="66"/>
    </row>
    <row r="5" spans="1:19" ht="14.45" x14ac:dyDescent="0.35">
      <c r="A5" s="1" t="s">
        <v>21</v>
      </c>
      <c r="B5" s="7">
        <v>3290</v>
      </c>
      <c r="C5" s="8">
        <v>21.5</v>
      </c>
      <c r="D5" s="8">
        <v>177.37</v>
      </c>
      <c r="E5" s="8">
        <v>797.95</v>
      </c>
      <c r="F5" s="8">
        <v>66.69</v>
      </c>
      <c r="G5" s="8">
        <v>387.69</v>
      </c>
      <c r="H5" s="8">
        <v>573.83000000000004</v>
      </c>
      <c r="I5" s="8">
        <v>122.37</v>
      </c>
      <c r="J5" s="8">
        <v>250.21</v>
      </c>
      <c r="K5" s="8">
        <v>302.17</v>
      </c>
      <c r="L5" s="8"/>
      <c r="M5" s="8"/>
      <c r="N5" s="8"/>
      <c r="O5" s="8">
        <f>SUM(C5:N5)</f>
        <v>2699.78</v>
      </c>
      <c r="P5" s="9">
        <f t="shared" ref="P5:P10" si="0">B5-O5</f>
        <v>590.2199999999998</v>
      </c>
      <c r="Q5" s="13">
        <f>O5/B5</f>
        <v>0.82060182370820678</v>
      </c>
      <c r="R5" s="18">
        <f>P5/B5</f>
        <v>0.17939817629179325</v>
      </c>
      <c r="S5" s="30"/>
    </row>
    <row r="6" spans="1:19" ht="14.45" x14ac:dyDescent="0.35">
      <c r="A6" s="1" t="s">
        <v>22</v>
      </c>
      <c r="B6" s="7">
        <v>5400</v>
      </c>
      <c r="C6" s="8">
        <v>396.34</v>
      </c>
      <c r="D6" s="8">
        <v>335.32</v>
      </c>
      <c r="E6" s="8">
        <v>374.43</v>
      </c>
      <c r="F6" s="8">
        <v>316.25</v>
      </c>
      <c r="G6" s="8">
        <v>777.58</v>
      </c>
      <c r="H6" s="8">
        <v>606.26</v>
      </c>
      <c r="I6" s="8">
        <v>403.04</v>
      </c>
      <c r="J6" s="8">
        <v>873.23</v>
      </c>
      <c r="K6" s="8">
        <v>340.82</v>
      </c>
      <c r="L6" s="8"/>
      <c r="M6" s="8"/>
      <c r="N6" s="8"/>
      <c r="O6" s="8">
        <f t="shared" ref="O6:O10" si="1">SUM(C6:N6)</f>
        <v>4423.2700000000004</v>
      </c>
      <c r="P6" s="9">
        <f t="shared" si="0"/>
        <v>976.72999999999956</v>
      </c>
      <c r="Q6" s="13">
        <f t="shared" ref="Q6:Q10" si="2">O6/B6</f>
        <v>0.81912407407407417</v>
      </c>
      <c r="R6" s="28">
        <f t="shared" ref="R6:R10" si="3">P6/B6</f>
        <v>0.18087592592592586</v>
      </c>
      <c r="S6" s="30"/>
    </row>
    <row r="7" spans="1:19" ht="14.45" x14ac:dyDescent="0.35">
      <c r="A7" s="1" t="s">
        <v>23</v>
      </c>
      <c r="B7" s="7">
        <v>5198</v>
      </c>
      <c r="C7" s="8">
        <v>227.11</v>
      </c>
      <c r="D7" s="8">
        <v>217.56</v>
      </c>
      <c r="E7" s="8">
        <v>1101.3599999999999</v>
      </c>
      <c r="F7" s="8">
        <v>144.97</v>
      </c>
      <c r="G7" s="8">
        <v>630.29</v>
      </c>
      <c r="H7" s="8">
        <v>1373.97</v>
      </c>
      <c r="I7" s="8">
        <v>589</v>
      </c>
      <c r="J7" s="8">
        <v>767.99</v>
      </c>
      <c r="K7" s="8">
        <v>293.06</v>
      </c>
      <c r="L7" s="8"/>
      <c r="M7" s="8"/>
      <c r="N7" s="8"/>
      <c r="O7" s="8">
        <f t="shared" si="1"/>
        <v>5345.31</v>
      </c>
      <c r="P7" s="9">
        <f t="shared" si="0"/>
        <v>-147.3100000000004</v>
      </c>
      <c r="Q7" s="13">
        <f t="shared" si="2"/>
        <v>1.0283397460561756</v>
      </c>
      <c r="R7" s="28">
        <f t="shared" si="3"/>
        <v>-2.8339746056175528E-2</v>
      </c>
      <c r="S7" s="30"/>
    </row>
    <row r="8" spans="1:19" ht="14.45" x14ac:dyDescent="0.35">
      <c r="A8" s="1" t="s">
        <v>24</v>
      </c>
      <c r="B8" s="7">
        <v>730</v>
      </c>
      <c r="C8" s="8">
        <v>0</v>
      </c>
      <c r="D8" s="8">
        <v>74.63</v>
      </c>
      <c r="E8" s="8">
        <v>106.5</v>
      </c>
      <c r="F8" s="8">
        <v>171.47</v>
      </c>
      <c r="G8" s="8">
        <v>72.400000000000006</v>
      </c>
      <c r="H8" s="8">
        <v>63.38</v>
      </c>
      <c r="I8" s="8">
        <v>0</v>
      </c>
      <c r="J8" s="8">
        <v>0</v>
      </c>
      <c r="K8" s="8">
        <v>166.4</v>
      </c>
      <c r="L8" s="8"/>
      <c r="M8" s="8"/>
      <c r="N8" s="8"/>
      <c r="O8" s="8">
        <f t="shared" si="1"/>
        <v>654.78</v>
      </c>
      <c r="P8" s="9">
        <f t="shared" si="0"/>
        <v>75.220000000000027</v>
      </c>
      <c r="Q8" s="13">
        <f t="shared" si="2"/>
        <v>0.89695890410958901</v>
      </c>
      <c r="R8" s="28">
        <f t="shared" si="3"/>
        <v>0.10304109589041099</v>
      </c>
      <c r="S8" s="30"/>
    </row>
    <row r="9" spans="1:19" ht="14.45" x14ac:dyDescent="0.35">
      <c r="A9" s="1" t="s">
        <v>25</v>
      </c>
      <c r="B9" s="7">
        <v>4800</v>
      </c>
      <c r="C9" s="8">
        <v>400</v>
      </c>
      <c r="D9" s="8">
        <v>400</v>
      </c>
      <c r="E9" s="8">
        <v>400</v>
      </c>
      <c r="F9" s="8">
        <v>400</v>
      </c>
      <c r="G9" s="8">
        <v>400</v>
      </c>
      <c r="H9" s="8">
        <v>400</v>
      </c>
      <c r="I9" s="8">
        <v>400</v>
      </c>
      <c r="J9" s="8">
        <v>400</v>
      </c>
      <c r="K9" s="8">
        <v>400</v>
      </c>
      <c r="L9" s="8"/>
      <c r="M9" s="8"/>
      <c r="N9" s="8"/>
      <c r="O9" s="8">
        <f t="shared" si="1"/>
        <v>3600</v>
      </c>
      <c r="P9" s="9">
        <f t="shared" si="0"/>
        <v>1200</v>
      </c>
      <c r="Q9" s="13">
        <f t="shared" si="2"/>
        <v>0.75</v>
      </c>
      <c r="R9" s="28">
        <f t="shared" si="3"/>
        <v>0.25</v>
      </c>
      <c r="S9" s="30"/>
    </row>
    <row r="10" spans="1:19" ht="15.95" thickBot="1" x14ac:dyDescent="0.4">
      <c r="A10" s="3" t="s">
        <v>26</v>
      </c>
      <c r="B10" s="10">
        <v>3468</v>
      </c>
      <c r="C10" s="11">
        <v>285.57</v>
      </c>
      <c r="D10" s="11">
        <v>280.25</v>
      </c>
      <c r="E10" s="11">
        <v>299.77</v>
      </c>
      <c r="F10" s="11">
        <v>313.23</v>
      </c>
      <c r="G10" s="11">
        <v>307.58</v>
      </c>
      <c r="H10" s="11">
        <v>272</v>
      </c>
      <c r="I10" s="11">
        <v>324.74</v>
      </c>
      <c r="J10" s="11">
        <v>292.75</v>
      </c>
      <c r="K10" s="11">
        <v>274</v>
      </c>
      <c r="L10" s="11"/>
      <c r="M10" s="11"/>
      <c r="N10" s="11"/>
      <c r="O10" s="8">
        <f t="shared" si="1"/>
        <v>2649.89</v>
      </c>
      <c r="P10" s="9">
        <f t="shared" si="0"/>
        <v>818.11000000000013</v>
      </c>
      <c r="Q10" s="13">
        <f t="shared" si="2"/>
        <v>0.76409746251441746</v>
      </c>
      <c r="R10" s="29">
        <f t="shared" si="3"/>
        <v>0.23590253748558251</v>
      </c>
      <c r="S10" s="31"/>
    </row>
    <row r="11" spans="1:19" ht="24.75" customHeight="1" thickBot="1" x14ac:dyDescent="0.4">
      <c r="A11" s="2" t="s">
        <v>15</v>
      </c>
      <c r="B11" s="12">
        <f t="shared" ref="B11:N11" si="4">SUM(B5:B10)</f>
        <v>22886</v>
      </c>
      <c r="C11" s="12">
        <f t="shared" si="4"/>
        <v>1330.52</v>
      </c>
      <c r="D11" s="12">
        <f t="shared" si="4"/>
        <v>1485.13</v>
      </c>
      <c r="E11" s="12">
        <f t="shared" si="4"/>
        <v>3080.0099999999998</v>
      </c>
      <c r="F11" s="12">
        <f t="shared" si="4"/>
        <v>1412.6100000000001</v>
      </c>
      <c r="G11" s="12">
        <f t="shared" si="4"/>
        <v>2575.54</v>
      </c>
      <c r="H11" s="12">
        <f t="shared" si="4"/>
        <v>3289.4400000000005</v>
      </c>
      <c r="I11" s="12">
        <f t="shared" si="4"/>
        <v>1839.15</v>
      </c>
      <c r="J11" s="12">
        <f t="shared" si="4"/>
        <v>2584.1800000000003</v>
      </c>
      <c r="K11" s="12">
        <f>SUM(K5:K10)</f>
        <v>1776.45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>SUM(O5:O10)</f>
        <v>19373.03</v>
      </c>
      <c r="P11" s="12">
        <f>SUM(P5:P10)</f>
        <v>3512.9699999999989</v>
      </c>
      <c r="Q11" s="20">
        <f>O11/B11</f>
        <v>0.84650135453989328</v>
      </c>
      <c r="R11" s="21">
        <f>P11/B11</f>
        <v>0.15349864546010655</v>
      </c>
      <c r="S11" s="17"/>
    </row>
    <row r="12" spans="1:19" ht="14.45" x14ac:dyDescent="0.35">
      <c r="A12" s="47" t="s">
        <v>44</v>
      </c>
    </row>
    <row r="13" spans="1:19" ht="14.45" x14ac:dyDescent="0.35">
      <c r="A13" s="48" t="s">
        <v>49</v>
      </c>
    </row>
    <row r="14" spans="1:19" ht="14.45" x14ac:dyDescent="0.35">
      <c r="A14" s="49" t="s">
        <v>50</v>
      </c>
    </row>
    <row r="15" spans="1:19" ht="14.45" x14ac:dyDescent="0.35">
      <c r="A15" s="49" t="s">
        <v>51</v>
      </c>
    </row>
    <row r="16" spans="1:19" ht="14.45" x14ac:dyDescent="0.35">
      <c r="A16" s="49" t="s">
        <v>52</v>
      </c>
    </row>
  </sheetData>
  <mergeCells count="9">
    <mergeCell ref="A1:Q2"/>
    <mergeCell ref="A3:A4"/>
    <mergeCell ref="S3:S4"/>
    <mergeCell ref="R3:R4"/>
    <mergeCell ref="O3:O4"/>
    <mergeCell ref="B3:B4"/>
    <mergeCell ref="C3:J3"/>
    <mergeCell ref="P3:P4"/>
    <mergeCell ref="Q3:Q4"/>
  </mergeCells>
  <pageMargins left="0.21" right="0.15" top="0.35433070866141736" bottom="0.15748031496062992" header="0" footer="0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zoomScale="80" zoomScaleNormal="80" workbookViewId="0">
      <selection activeCell="V13" sqref="V13"/>
    </sheetView>
  </sheetViews>
  <sheetFormatPr defaultRowHeight="15" x14ac:dyDescent="0.25"/>
  <cols>
    <col min="1" max="1" width="28.28515625" customWidth="1"/>
    <col min="2" max="2" width="12.5703125" customWidth="1"/>
    <col min="3" max="3" width="12.42578125" customWidth="1"/>
    <col min="4" max="9" width="10.85546875" customWidth="1"/>
    <col min="10" max="11" width="13.5703125" customWidth="1"/>
    <col min="12" max="14" width="13.5703125" hidden="1" customWidth="1"/>
    <col min="15" max="15" width="13.5703125" customWidth="1"/>
    <col min="16" max="16" width="11.7109375" customWidth="1"/>
    <col min="17" max="17" width="10.85546875" customWidth="1"/>
    <col min="18" max="18" width="10.28515625" customWidth="1"/>
    <col min="19" max="19" width="3.42578125" customWidth="1"/>
    <col min="20" max="20" width="2.85546875" customWidth="1"/>
  </cols>
  <sheetData>
    <row r="1" spans="1:18" ht="31.5" customHeight="1" x14ac:dyDescent="0.25">
      <c r="B1" s="78" t="s">
        <v>39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41.25" customHeight="1" thickBot="1" x14ac:dyDescent="0.3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1" customHeight="1" x14ac:dyDescent="0.25">
      <c r="A3" s="63" t="s">
        <v>0</v>
      </c>
      <c r="B3" s="69" t="s">
        <v>28</v>
      </c>
      <c r="C3" s="82" t="s">
        <v>30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72" t="s">
        <v>18</v>
      </c>
      <c r="P3" s="69" t="s">
        <v>17</v>
      </c>
      <c r="Q3" s="69" t="s">
        <v>1</v>
      </c>
      <c r="R3" s="65" t="s">
        <v>20</v>
      </c>
    </row>
    <row r="4" spans="1:18" ht="32.25" customHeight="1" thickBot="1" x14ac:dyDescent="0.3">
      <c r="A4" s="64"/>
      <c r="B4" s="7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73"/>
      <c r="P4" s="70"/>
      <c r="Q4" s="70"/>
      <c r="R4" s="66"/>
    </row>
    <row r="5" spans="1:18" ht="21" customHeight="1" x14ac:dyDescent="0.35">
      <c r="A5" s="1" t="s">
        <v>31</v>
      </c>
      <c r="B5" s="7">
        <f>SUM('Financial Report_SL'!B5:B9)</f>
        <v>60177.5</v>
      </c>
      <c r="C5" s="7">
        <f>SUM('Financial Report_SL'!C5:C9)</f>
        <v>1763.13</v>
      </c>
      <c r="D5" s="7">
        <f>SUM('Financial Report_SL'!D5:D9)</f>
        <v>4105.0200000000004</v>
      </c>
      <c r="E5" s="7">
        <f>SUM('Financial Report_SL'!E5:E9)</f>
        <v>2672.52</v>
      </c>
      <c r="F5" s="7">
        <f>SUM('Financial Report_SL'!F5:F9)</f>
        <v>2710.4599999999996</v>
      </c>
      <c r="G5" s="7">
        <f>SUM('Financial Report_SL'!G5:G9)</f>
        <v>2968.48</v>
      </c>
      <c r="H5" s="7">
        <f>SUM('Financial Report_SL'!H5:H9)</f>
        <v>4362.6099999999997</v>
      </c>
      <c r="I5" s="7">
        <f>SUM('Financial Report_SL'!I5:I9)</f>
        <v>848.31</v>
      </c>
      <c r="J5" s="7">
        <f>SUM('Financial Report_SL'!J5:J9)</f>
        <v>2707.71</v>
      </c>
      <c r="K5" s="7">
        <f>SUM('Financial Report_SL'!K5:K9)</f>
        <v>4031.54</v>
      </c>
      <c r="L5" s="7">
        <f>SUM('Financial Report_SL'!L5:L9)</f>
        <v>0</v>
      </c>
      <c r="M5" s="7">
        <f>SUM('Financial Report_SL'!M5:M9)</f>
        <v>0</v>
      </c>
      <c r="N5" s="7">
        <f>SUM('Financial Report_SL'!N5:N9)</f>
        <v>0</v>
      </c>
      <c r="O5" s="8">
        <f t="shared" ref="O5:O10" si="0">SUM(C5:K5)</f>
        <v>26169.78</v>
      </c>
      <c r="P5" s="9">
        <f>B5-O5</f>
        <v>34007.72</v>
      </c>
      <c r="Q5" s="13">
        <f>O5/B5</f>
        <v>0.43487649038261805</v>
      </c>
      <c r="R5" s="41">
        <f>P5/B5</f>
        <v>0.56512350961738189</v>
      </c>
    </row>
    <row r="6" spans="1:18" ht="21" customHeight="1" x14ac:dyDescent="0.35">
      <c r="A6" s="1" t="s">
        <v>32</v>
      </c>
      <c r="B6" s="7">
        <f>SUM('Financial Report _RKK'!B5:B8)</f>
        <v>14176</v>
      </c>
      <c r="C6" s="7">
        <f>SUM('Financial Report _RKK'!C5:C8)</f>
        <v>954.89</v>
      </c>
      <c r="D6" s="7">
        <f>SUM('Financial Report _RKK'!D5:D8)</f>
        <v>843.83</v>
      </c>
      <c r="E6" s="7">
        <f>SUM('Financial Report _RKK'!E5:E8)</f>
        <v>618.63</v>
      </c>
      <c r="F6" s="7">
        <f>SUM('Financial Report _RKK'!F5:F8)</f>
        <v>2744.94</v>
      </c>
      <c r="G6" s="7">
        <f>SUM('Financial Report _RKK'!G5:G8)</f>
        <v>604.79</v>
      </c>
      <c r="H6" s="7">
        <f>SUM('Financial Report _RKK'!H5:H8)</f>
        <v>2315.34</v>
      </c>
      <c r="I6" s="7">
        <f>SUM('Financial Report _RKK'!I5:I8)</f>
        <v>0</v>
      </c>
      <c r="J6" s="7">
        <f>SUM('Financial Report _RKK'!J5:J8)</f>
        <v>0</v>
      </c>
      <c r="K6" s="7">
        <f>SUM('Financial Report _RKK'!K5:K8)</f>
        <v>0</v>
      </c>
      <c r="L6" s="7">
        <f>SUM('Financial Report _RKK'!L5:L8)</f>
        <v>0</v>
      </c>
      <c r="M6" s="7">
        <f>SUM('Financial Report _RKK'!M5:M8)</f>
        <v>0</v>
      </c>
      <c r="N6" s="7">
        <f>SUM('Financial Report _RKK'!N5:N8)</f>
        <v>0</v>
      </c>
      <c r="O6" s="8">
        <f t="shared" si="0"/>
        <v>8082.42</v>
      </c>
      <c r="P6" s="9">
        <f>B6-O6</f>
        <v>6093.58</v>
      </c>
      <c r="Q6" s="13">
        <f t="shared" ref="Q6:Q10" si="1">O6/B6</f>
        <v>0.57014813769751693</v>
      </c>
      <c r="R6" s="34">
        <f t="shared" ref="R6:R10" si="2">P6/B6</f>
        <v>0.42985186230248307</v>
      </c>
    </row>
    <row r="7" spans="1:18" ht="21" customHeight="1" x14ac:dyDescent="0.35">
      <c r="A7" s="1" t="s">
        <v>33</v>
      </c>
      <c r="B7" s="7">
        <f>SUM('Financial Report_CDIDF'!B5:B8)</f>
        <v>14618</v>
      </c>
      <c r="C7" s="7">
        <f>SUM('Financial Report_CDIDF'!C5:C8)</f>
        <v>644.95000000000005</v>
      </c>
      <c r="D7" s="7">
        <f>SUM('Financial Report_CDIDF'!D5:D8)</f>
        <v>804.88</v>
      </c>
      <c r="E7" s="7">
        <f>SUM('Financial Report_CDIDF'!E5:E8)</f>
        <v>2380.2399999999998</v>
      </c>
      <c r="F7" s="7">
        <f>SUM('Financial Report_CDIDF'!F5:F8)</f>
        <v>699.38</v>
      </c>
      <c r="G7" s="7">
        <f>SUM('Financial Report_CDIDF'!G5:G8)</f>
        <v>1867.96</v>
      </c>
      <c r="H7" s="7">
        <f>SUM('Financial Report_CDIDF'!H5:H8)</f>
        <v>2617.4400000000005</v>
      </c>
      <c r="I7" s="7">
        <f>SUM('Financial Report_CDIDF'!I5:I8)</f>
        <v>1114.4100000000001</v>
      </c>
      <c r="J7" s="7">
        <f>SUM('Financial Report_CDIDF'!J5:J8)</f>
        <v>1891.43</v>
      </c>
      <c r="K7" s="7">
        <f>SUM('Financial Report_CDIDF'!K5:K8)</f>
        <v>1102.45</v>
      </c>
      <c r="L7" s="7">
        <f>SUM('Financial Report_CDIDF'!L5:L8)</f>
        <v>0</v>
      </c>
      <c r="M7" s="7">
        <f>SUM('Financial Report_CDIDF'!M5:M8)</f>
        <v>0</v>
      </c>
      <c r="N7" s="7">
        <f>SUM('Financial Report_CDIDF'!N5:N8)</f>
        <v>0</v>
      </c>
      <c r="O7" s="8">
        <f t="shared" si="0"/>
        <v>13123.140000000001</v>
      </c>
      <c r="P7" s="9">
        <f t="shared" ref="P7:P10" si="3">B7-O7</f>
        <v>1494.8599999999988</v>
      </c>
      <c r="Q7" s="13">
        <f t="shared" si="1"/>
        <v>0.89773840470652633</v>
      </c>
      <c r="R7" s="34">
        <f t="shared" si="2"/>
        <v>0.10226159529347371</v>
      </c>
    </row>
    <row r="8" spans="1:18" ht="21" customHeight="1" x14ac:dyDescent="0.35">
      <c r="A8" s="1" t="s">
        <v>34</v>
      </c>
      <c r="B8" s="7">
        <f>SUM('Financial Report_Getxo'!B5:B6)</f>
        <v>20645.45</v>
      </c>
      <c r="C8" s="7">
        <f>SUM('Financial Report_Getxo'!C5:C6)</f>
        <v>316.19</v>
      </c>
      <c r="D8" s="7">
        <f>SUM('Financial Report_Getxo'!D5:D6)</f>
        <v>531.69000000000005</v>
      </c>
      <c r="E8" s="7">
        <f>SUM('Financial Report_Getxo'!E5:E6)</f>
        <v>808.54</v>
      </c>
      <c r="F8" s="7">
        <f>SUM('Financial Report_Getxo'!F5:F6)</f>
        <v>262.17</v>
      </c>
      <c r="G8" s="7">
        <f>SUM('Financial Report_Getxo'!G5:G6)</f>
        <v>6591.27</v>
      </c>
      <c r="H8" s="7">
        <f>SUM('Financial Report_Getxo'!H5:H6)</f>
        <v>3401.61</v>
      </c>
      <c r="I8" s="7">
        <f>SUM('Financial Report_Getxo'!I5:I6)</f>
        <v>3210</v>
      </c>
      <c r="J8" s="7">
        <f>SUM('Financial Report_Getxo'!J5:J6)</f>
        <v>140.28</v>
      </c>
      <c r="K8" s="7">
        <f>SUM('Financial Report_Getxo'!K5:K6)</f>
        <v>310.89</v>
      </c>
      <c r="L8" s="7">
        <f>SUM('Financial Report_Getxo'!L5:L6)</f>
        <v>0</v>
      </c>
      <c r="M8" s="7">
        <f>SUM('Financial Report_Getxo'!M5:M6)</f>
        <v>0</v>
      </c>
      <c r="N8" s="7">
        <f>SUM('Financial Report_Getxo'!N5:N6)</f>
        <v>0</v>
      </c>
      <c r="O8" s="8">
        <f t="shared" si="0"/>
        <v>15572.640000000001</v>
      </c>
      <c r="P8" s="9">
        <f t="shared" ref="P8" si="4">B8-O8</f>
        <v>5072.8099999999995</v>
      </c>
      <c r="Q8" s="13">
        <f t="shared" ref="Q8" si="5">O8/B8</f>
        <v>0.75428920173694447</v>
      </c>
      <c r="R8" s="34">
        <f t="shared" ref="R8" si="6">P8/B8</f>
        <v>0.2457107982630555</v>
      </c>
    </row>
    <row r="9" spans="1:18" ht="21" customHeight="1" x14ac:dyDescent="0.35">
      <c r="A9" s="3" t="s">
        <v>14</v>
      </c>
      <c r="B9" s="7">
        <f>SUM('Financial Report_CDIDF'!B9,'Financial Report_SL'!B10,'Financial Report _RKK'!B9,'Financial Report_Getxo'!B7)</f>
        <v>50606</v>
      </c>
      <c r="C9" s="7">
        <f>SUM('Financial Report_CDIDF'!C9,'Financial Report_SL'!C10,'Financial Report _RKK'!C9,'Financial Report_Getxo'!C7)</f>
        <v>5390.49</v>
      </c>
      <c r="D9" s="7">
        <f>SUM('Financial Report_CDIDF'!D9,'Financial Report_SL'!D10,'Financial Report _RKK'!D9)</f>
        <v>4874.37</v>
      </c>
      <c r="E9" s="7">
        <f>SUM('Financial Report_CDIDF'!E9,'Financial Report_SL'!E10,'Financial Report _RKK'!E9)</f>
        <v>4870.71</v>
      </c>
      <c r="F9" s="7">
        <f>SUM('Financial Report_CDIDF'!F9,'Financial Report_SL'!F10,'Financial Report _RKK'!F9)</f>
        <v>5179.3899999999994</v>
      </c>
      <c r="G9" s="7">
        <f>SUM('Financial Report_CDIDF'!G9,'Financial Report_SL'!G10,'Financial Report _RKK'!G9)</f>
        <v>4973.6000000000004</v>
      </c>
      <c r="H9" s="7">
        <f>SUM('Financial Report_CDIDF'!H9,'Financial Report_SL'!H10,'Financial Report _RKK'!H9)</f>
        <v>4996.1900000000005</v>
      </c>
      <c r="I9" s="7">
        <f>SUM('Financial Report_CDIDF'!I9,'Financial Report_SL'!I10,'Financial Report _RKK'!I9)</f>
        <v>400</v>
      </c>
      <c r="J9" s="7">
        <f>SUM('Financial Report_CDIDF'!J9,'Financial Report_SL'!J10,'Financial Report _RKK'!J9)</f>
        <v>4824.25</v>
      </c>
      <c r="K9" s="7">
        <f>SUM('Financial Report_CDIDF'!K9,'Financial Report_SL'!K10,'Financial Report _RKK'!K9)</f>
        <v>2590</v>
      </c>
      <c r="L9" s="7">
        <f>SUM('Financial Report_CDIDF'!L9,'Financial Report_SL'!L10,'Financial Report _RKK'!L9)</f>
        <v>0</v>
      </c>
      <c r="M9" s="7">
        <f>SUM('Financial Report_CDIDF'!M9,'Financial Report_SL'!M10,'Financial Report _RKK'!M9)</f>
        <v>0</v>
      </c>
      <c r="N9" s="7">
        <f>SUM('Financial Report_CDIDF'!N9,'Financial Report_SL'!N10,'Financial Report _RKK'!N9)</f>
        <v>0</v>
      </c>
      <c r="O9" s="8">
        <f t="shared" si="0"/>
        <v>38099</v>
      </c>
      <c r="P9" s="9">
        <f t="shared" si="3"/>
        <v>12507</v>
      </c>
      <c r="Q9" s="13">
        <f t="shared" si="1"/>
        <v>0.75285539264118884</v>
      </c>
      <c r="R9" s="34">
        <f t="shared" si="2"/>
        <v>0.24714460735881122</v>
      </c>
    </row>
    <row r="10" spans="1:18" ht="21" customHeight="1" thickBot="1" x14ac:dyDescent="0.4">
      <c r="A10" s="35" t="s">
        <v>16</v>
      </c>
      <c r="B10" s="36">
        <f>SUM('Financial Report_CDIDF'!B10,'Financial Report_SL'!B11,'Financial Report _RKK'!B10,'Financial Report_Getxo'!B8)</f>
        <v>19278</v>
      </c>
      <c r="C10" s="36">
        <f>SUM('Financial Report_CDIDF'!C10,'Financial Report_SL'!C11,'Financial Report _RKK'!C10,'Financial Report_Getxo'!C8)</f>
        <v>1559.1499999999999</v>
      </c>
      <c r="D10" s="36">
        <f>SUM('Financial Report_CDIDF'!D10,'Financial Report_SL'!D11,'Financial Report _RKK'!D10)</f>
        <v>1576.24</v>
      </c>
      <c r="E10" s="36">
        <f>SUM('Financial Report_CDIDF'!E10,'Financial Report_SL'!E11,'Financial Report _RKK'!E10)</f>
        <v>2012.81</v>
      </c>
      <c r="F10" s="36">
        <f>SUM('Financial Report_CDIDF'!F10,'Financial Report_SL'!F11,'Financial Report _RKK'!F10)</f>
        <v>1974.5</v>
      </c>
      <c r="G10" s="36">
        <f>SUM('Financial Report_CDIDF'!G10,'Financial Report_SL'!G11,'Financial Report _RKK'!G10)</f>
        <v>1681.38</v>
      </c>
      <c r="H10" s="36">
        <f>SUM('Financial Report_CDIDF'!H10,'Financial Report_SL'!H11,'Financial Report _RKK'!H10)</f>
        <v>1686.63</v>
      </c>
      <c r="I10" s="36">
        <f>SUM('Financial Report_CDIDF'!I10,'Financial Report_SL'!I11,'Financial Report _RKK'!I10)</f>
        <v>357</v>
      </c>
      <c r="J10" s="36">
        <f>SUM('Financial Report_CDIDF'!J10,'Financial Report_SL'!J11,'Financial Report _RKK'!J10)</f>
        <v>1983.03</v>
      </c>
      <c r="K10" s="36">
        <f>SUM('Financial Report_CDIDF'!K10,'Financial Report_SL'!K11,'Financial Report _RKK'!K10)</f>
        <v>679.17000000000007</v>
      </c>
      <c r="L10" s="36">
        <f>SUM('Financial Report_CDIDF'!L10,'Financial Report_SL'!L11,'Financial Report _RKK'!L10)</f>
        <v>0</v>
      </c>
      <c r="M10" s="36">
        <f>SUM('Financial Report_CDIDF'!M10,'Financial Report_SL'!M11,'Financial Report _RKK'!M10)</f>
        <v>0</v>
      </c>
      <c r="N10" s="36">
        <f>SUM('Financial Report_CDIDF'!N10,'Financial Report_SL'!N11,'Financial Report _RKK'!N10)</f>
        <v>0</v>
      </c>
      <c r="O10" s="37">
        <f t="shared" si="0"/>
        <v>13509.91</v>
      </c>
      <c r="P10" s="38">
        <f t="shared" si="3"/>
        <v>5768.09</v>
      </c>
      <c r="Q10" s="39">
        <f t="shared" si="1"/>
        <v>0.70079416951965967</v>
      </c>
      <c r="R10" s="40">
        <f t="shared" si="2"/>
        <v>0.29920583048034027</v>
      </c>
    </row>
    <row r="11" spans="1:18" ht="21" customHeight="1" thickBot="1" x14ac:dyDescent="0.4">
      <c r="A11" s="2" t="s">
        <v>15</v>
      </c>
      <c r="B11" s="12">
        <f>SUM(B5:B10)</f>
        <v>179500.95</v>
      </c>
      <c r="C11" s="12">
        <f>SUM(C5:C10)</f>
        <v>10628.8</v>
      </c>
      <c r="D11" s="12">
        <f>SUM(D5:D10)</f>
        <v>12736.03</v>
      </c>
      <c r="E11" s="12">
        <f t="shared" ref="E11:H11" si="7">SUM(E5:E10)</f>
        <v>13363.449999999999</v>
      </c>
      <c r="F11" s="12">
        <f t="shared" si="7"/>
        <v>13570.84</v>
      </c>
      <c r="G11" s="12">
        <f t="shared" si="7"/>
        <v>18687.48</v>
      </c>
      <c r="H11" s="12">
        <f t="shared" si="7"/>
        <v>19379.820000000003</v>
      </c>
      <c r="I11" s="12">
        <f t="shared" ref="I11:K11" si="8">SUM(I5:I10)</f>
        <v>5929.72</v>
      </c>
      <c r="J11" s="12">
        <f t="shared" si="8"/>
        <v>11546.7</v>
      </c>
      <c r="K11" s="12">
        <f t="shared" si="8"/>
        <v>8714.0499999999993</v>
      </c>
      <c r="L11" s="12">
        <f t="shared" ref="L11:N11" si="9">SUM(L5:L10)</f>
        <v>0</v>
      </c>
      <c r="M11" s="12">
        <f t="shared" si="9"/>
        <v>0</v>
      </c>
      <c r="N11" s="12">
        <f t="shared" si="9"/>
        <v>0</v>
      </c>
      <c r="O11" s="12">
        <f>SUM(O5:O10)</f>
        <v>114556.89</v>
      </c>
      <c r="P11" s="12">
        <f>SUM(P5:P10)</f>
        <v>64944.06</v>
      </c>
      <c r="Q11" s="20">
        <f>O11/B11</f>
        <v>0.63819656664769742</v>
      </c>
      <c r="R11" s="21">
        <f>P11/B11</f>
        <v>0.36180343335230253</v>
      </c>
    </row>
    <row r="13" spans="1:18" ht="14.45" x14ac:dyDescent="0.35">
      <c r="O13" s="33"/>
    </row>
    <row r="15" spans="1:18" ht="14.45" x14ac:dyDescent="0.35">
      <c r="O15" s="32"/>
    </row>
  </sheetData>
  <mergeCells count="8">
    <mergeCell ref="R3:R4"/>
    <mergeCell ref="A3:A4"/>
    <mergeCell ref="B1:R2"/>
    <mergeCell ref="O3:O4"/>
    <mergeCell ref="C3:N3"/>
    <mergeCell ref="B3:B4"/>
    <mergeCell ref="P3:P4"/>
    <mergeCell ref="Q3:Q4"/>
  </mergeCells>
  <pageMargins left="0.25" right="0.11811023622047245" top="0.24" bottom="0.15748031496062992" header="0" footer="0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/>
  </sheetViews>
  <sheetFormatPr defaultRowHeight="15" x14ac:dyDescent="0.25"/>
  <cols>
    <col min="1" max="1" width="32.85546875" customWidth="1"/>
    <col min="2" max="7" width="11.5703125" bestFit="1" customWidth="1"/>
    <col min="8" max="8" width="10.42578125" bestFit="1" customWidth="1"/>
    <col min="9" max="10" width="11.5703125" bestFit="1" customWidth="1"/>
    <col min="11" max="11" width="10.42578125" hidden="1" customWidth="1"/>
    <col min="12" max="13" width="11.5703125" hidden="1" customWidth="1"/>
    <col min="14" max="14" width="13" customWidth="1"/>
    <col min="15" max="15" width="1.5703125" customWidth="1"/>
    <col min="16" max="16" width="2.85546875" customWidth="1"/>
  </cols>
  <sheetData>
    <row r="1" spans="1:14" x14ac:dyDescent="0.25">
      <c r="B1" s="78" t="s">
        <v>39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64.5" customHeight="1" thickBot="1" x14ac:dyDescent="0.3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52" customFormat="1" ht="23.25" customHeight="1" x14ac:dyDescent="0.25">
      <c r="A3" s="85" t="s">
        <v>0</v>
      </c>
      <c r="B3" s="87" t="s">
        <v>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 t="s">
        <v>18</v>
      </c>
    </row>
    <row r="4" spans="1:14" s="52" customFormat="1" ht="23.25" customHeight="1" thickBot="1" x14ac:dyDescent="0.3">
      <c r="A4" s="86"/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89"/>
    </row>
    <row r="5" spans="1:14" s="52" customFormat="1" ht="25.5" customHeight="1" x14ac:dyDescent="0.25">
      <c r="A5" s="54" t="s">
        <v>61</v>
      </c>
      <c r="B5" s="55">
        <v>9069.65</v>
      </c>
      <c r="C5" s="55">
        <v>11159.79</v>
      </c>
      <c r="D5" s="55">
        <v>11350.64</v>
      </c>
      <c r="E5" s="55">
        <v>11596.34</v>
      </c>
      <c r="F5" s="55">
        <v>17006.099999999999</v>
      </c>
      <c r="G5" s="55">
        <v>17693.190000000002</v>
      </c>
      <c r="H5" s="55">
        <v>5572.72</v>
      </c>
      <c r="I5" s="55">
        <v>9563.67</v>
      </c>
      <c r="J5" s="55">
        <v>8034.88</v>
      </c>
      <c r="K5" s="55"/>
      <c r="L5" s="55"/>
      <c r="M5" s="55"/>
      <c r="N5" s="56">
        <f>SUM(B5:M5)</f>
        <v>101046.98</v>
      </c>
    </row>
    <row r="6" spans="1:14" s="52" customFormat="1" ht="25.5" customHeight="1" thickBot="1" x14ac:dyDescent="0.3">
      <c r="A6" s="58" t="s">
        <v>62</v>
      </c>
      <c r="B6" s="59">
        <v>1559.1499999999999</v>
      </c>
      <c r="C6" s="59">
        <v>1576.24</v>
      </c>
      <c r="D6" s="59">
        <v>2012.81</v>
      </c>
      <c r="E6" s="59">
        <v>1974.5</v>
      </c>
      <c r="F6" s="59">
        <v>1681.38</v>
      </c>
      <c r="G6" s="59">
        <v>1686.63</v>
      </c>
      <c r="H6" s="59">
        <v>357</v>
      </c>
      <c r="I6" s="59">
        <v>1983.03</v>
      </c>
      <c r="J6" s="59">
        <v>679.17000000000007</v>
      </c>
      <c r="K6" s="59"/>
      <c r="L6" s="59"/>
      <c r="M6" s="59"/>
      <c r="N6" s="57">
        <f>SUM(B6:M6)</f>
        <v>13509.91</v>
      </c>
    </row>
    <row r="7" spans="1:14" s="52" customFormat="1" ht="33" customHeight="1" thickBot="1" x14ac:dyDescent="0.3">
      <c r="A7" s="60" t="s">
        <v>15</v>
      </c>
      <c r="B7" s="61">
        <f>SUM(B5:B6)</f>
        <v>10628.8</v>
      </c>
      <c r="C7" s="61">
        <f>SUM(C5:C6)</f>
        <v>12736.03</v>
      </c>
      <c r="D7" s="61">
        <f>SUM(D5:D6)</f>
        <v>13363.449999999999</v>
      </c>
      <c r="E7" s="61">
        <f>SUM(E5:E6)</f>
        <v>13570.84</v>
      </c>
      <c r="F7" s="61">
        <f>SUM(F5:F6)</f>
        <v>18687.48</v>
      </c>
      <c r="G7" s="61">
        <f>SUM(G5:G6)</f>
        <v>19379.820000000003</v>
      </c>
      <c r="H7" s="61">
        <f>SUM(H5:H6)</f>
        <v>5929.72</v>
      </c>
      <c r="I7" s="61">
        <f>SUM(I5:I6)</f>
        <v>11546.7</v>
      </c>
      <c r="J7" s="61">
        <f>SUM(J5:J6)</f>
        <v>8714.0499999999993</v>
      </c>
      <c r="K7" s="61">
        <f>SUM(K5:K6)</f>
        <v>0</v>
      </c>
      <c r="L7" s="61">
        <f>SUM(L5:L6)</f>
        <v>0</v>
      </c>
      <c r="M7" s="61">
        <f>SUM(M5:M6)</f>
        <v>0</v>
      </c>
      <c r="N7" s="62">
        <f>SUM(N5:N6)</f>
        <v>114556.89</v>
      </c>
    </row>
    <row r="9" spans="1:14" x14ac:dyDescent="0.25">
      <c r="N9" s="33"/>
    </row>
    <row r="11" spans="1:14" x14ac:dyDescent="0.25">
      <c r="N11" s="32"/>
    </row>
  </sheetData>
  <mergeCells count="4">
    <mergeCell ref="B1:N2"/>
    <mergeCell ref="A3:A4"/>
    <mergeCell ref="B3:M3"/>
    <mergeCell ref="N3:N4"/>
  </mergeCells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Report_SL</vt:lpstr>
      <vt:lpstr>Financial Report _RKK</vt:lpstr>
      <vt:lpstr>Financial Report_Getxo</vt:lpstr>
      <vt:lpstr>Financial Report_CDIDF</vt:lpstr>
      <vt:lpstr>Financial Report Global</vt:lpstr>
      <vt:lpstr>Expenditure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2016-12-12T04:50:33Z</dcterms:modified>
</cp:coreProperties>
</file>