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8955" tabRatio="595" activeTab="3"/>
  </bookViews>
  <sheets>
    <sheet name="Financial Report_SL" sheetId="5" r:id="rId1"/>
    <sheet name="Financial Report _RKK" sheetId="4" r:id="rId2"/>
    <sheet name="Financial Report Globule" sheetId="6" r:id="rId3"/>
    <sheet name="Expenditure" sheetId="7" r:id="rId4"/>
  </sheets>
  <calcPr calcId="144525"/>
</workbook>
</file>

<file path=xl/calcChain.xml><?xml version="1.0" encoding="utf-8"?>
<calcChain xmlns="http://schemas.openxmlformats.org/spreadsheetml/2006/main">
  <c r="M7" i="7" l="1"/>
  <c r="L7" i="7"/>
  <c r="K7" i="7"/>
  <c r="J7" i="7"/>
  <c r="I7" i="7"/>
  <c r="H7" i="7"/>
  <c r="G7" i="7"/>
  <c r="F7" i="7"/>
  <c r="E7" i="7"/>
  <c r="D7" i="7"/>
  <c r="C7" i="7"/>
  <c r="B7" i="7"/>
  <c r="N6" i="7"/>
  <c r="N7" i="7" s="1"/>
  <c r="P10" i="4" l="1"/>
  <c r="P9" i="4"/>
  <c r="R9" i="4" s="1"/>
  <c r="P8" i="4"/>
  <c r="R8" i="4" s="1"/>
  <c r="P7" i="4"/>
  <c r="P6" i="4"/>
  <c r="P5" i="4"/>
  <c r="P11" i="4" s="1"/>
  <c r="R11" i="4" s="1"/>
  <c r="N8" i="6"/>
  <c r="M8" i="6"/>
  <c r="L8" i="6"/>
  <c r="K8" i="6"/>
  <c r="J8" i="6"/>
  <c r="I8" i="6"/>
  <c r="H8" i="6"/>
  <c r="G8" i="6"/>
  <c r="F8" i="6"/>
  <c r="E8" i="6"/>
  <c r="D8" i="6"/>
  <c r="N7" i="6"/>
  <c r="M7" i="6"/>
  <c r="L7" i="6"/>
  <c r="K7" i="6"/>
  <c r="J7" i="6"/>
  <c r="I7" i="6"/>
  <c r="H7" i="6"/>
  <c r="G7" i="6"/>
  <c r="F7" i="6"/>
  <c r="E7" i="6"/>
  <c r="D7" i="6"/>
  <c r="C8" i="6"/>
  <c r="C7" i="6"/>
  <c r="B8" i="6"/>
  <c r="B7" i="6"/>
  <c r="O11" i="5"/>
  <c r="B5" i="6"/>
  <c r="O5" i="5"/>
  <c r="P5" i="5"/>
  <c r="R5" i="5"/>
  <c r="Q5" i="5"/>
  <c r="O10" i="4"/>
  <c r="N6" i="6"/>
  <c r="M6" i="6"/>
  <c r="L6" i="6"/>
  <c r="N5" i="6"/>
  <c r="M5" i="6"/>
  <c r="L5" i="6"/>
  <c r="O6" i="4"/>
  <c r="O7" i="4"/>
  <c r="O8" i="4"/>
  <c r="O9" i="4"/>
  <c r="O5" i="4"/>
  <c r="O11" i="4"/>
  <c r="Q11" i="4" s="1"/>
  <c r="N9" i="6"/>
  <c r="L9" i="6"/>
  <c r="M9" i="6"/>
  <c r="Q11" i="5"/>
  <c r="P11" i="5"/>
  <c r="O6" i="5"/>
  <c r="O7" i="5"/>
  <c r="P7" i="5"/>
  <c r="O8" i="5"/>
  <c r="P8" i="5"/>
  <c r="O9" i="5"/>
  <c r="Q9" i="5"/>
  <c r="O10" i="5"/>
  <c r="P10" i="5"/>
  <c r="R10" i="5" s="1"/>
  <c r="P6" i="5"/>
  <c r="R6" i="5"/>
  <c r="O12" i="5"/>
  <c r="Q7" i="5"/>
  <c r="Q10" i="5"/>
  <c r="Q6" i="5"/>
  <c r="P9" i="5"/>
  <c r="R9" i="5"/>
  <c r="Q8" i="5"/>
  <c r="R11" i="5"/>
  <c r="R8" i="5"/>
  <c r="R7" i="5"/>
  <c r="K6" i="6"/>
  <c r="J6" i="6"/>
  <c r="I6" i="6"/>
  <c r="K5" i="6"/>
  <c r="J5" i="6"/>
  <c r="I5" i="6"/>
  <c r="H6" i="6"/>
  <c r="G6" i="6"/>
  <c r="F6" i="6"/>
  <c r="E6" i="6"/>
  <c r="D6" i="6"/>
  <c r="C6" i="6"/>
  <c r="O6" i="6"/>
  <c r="Q6" i="6" s="1"/>
  <c r="B6" i="6"/>
  <c r="H5" i="6"/>
  <c r="G5" i="6"/>
  <c r="F5" i="6"/>
  <c r="E5" i="6"/>
  <c r="D5" i="6"/>
  <c r="C5" i="6"/>
  <c r="Q6" i="4"/>
  <c r="Q7" i="4"/>
  <c r="Q8" i="4"/>
  <c r="Q9" i="4"/>
  <c r="Q10" i="4"/>
  <c r="R10" i="4"/>
  <c r="O5" i="6"/>
  <c r="Q5" i="6" s="1"/>
  <c r="O7" i="6"/>
  <c r="Q7" i="6"/>
  <c r="O8" i="6"/>
  <c r="Q8" i="6" s="1"/>
  <c r="B9" i="6"/>
  <c r="C9" i="6"/>
  <c r="K9" i="6"/>
  <c r="J9" i="6"/>
  <c r="I9" i="6"/>
  <c r="R7" i="4"/>
  <c r="R6" i="4"/>
  <c r="P5" i="6"/>
  <c r="R5" i="6" s="1"/>
  <c r="P7" i="6"/>
  <c r="R7" i="6" s="1"/>
  <c r="H9" i="6"/>
  <c r="G9" i="6"/>
  <c r="F9" i="6"/>
  <c r="E9" i="6"/>
  <c r="D9" i="6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Q12" i="5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Q5" i="4"/>
  <c r="P12" i="5"/>
  <c r="R12" i="5" s="1"/>
  <c r="P6" i="6" l="1"/>
  <c r="R6" i="6" s="1"/>
  <c r="P9" i="6"/>
  <c r="R9" i="6" s="1"/>
  <c r="R5" i="4"/>
  <c r="O9" i="6"/>
  <c r="Q9" i="6" s="1"/>
  <c r="P8" i="6"/>
  <c r="R8" i="6" s="1"/>
</calcChain>
</file>

<file path=xl/sharedStrings.xml><?xml version="1.0" encoding="utf-8"?>
<sst xmlns="http://schemas.openxmlformats.org/spreadsheetml/2006/main" count="114" uniqueCount="49">
  <si>
    <t>Activity</t>
  </si>
  <si>
    <t xml:space="preserve">% Spent 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</si>
  <si>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</si>
  <si>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</si>
  <si>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</si>
  <si>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</si>
  <si>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</si>
  <si>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</si>
  <si>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</si>
  <si>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</si>
  <si>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</si>
  <si>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</si>
  <si>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</si>
  <si>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</si>
  <si>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II.Direct Project Salary</t>
  </si>
  <si>
    <t>Project Total</t>
  </si>
  <si>
    <t>III.Program Support</t>
  </si>
  <si>
    <t xml:space="preserve">Balance </t>
  </si>
  <si>
    <t>Total Expenses</t>
  </si>
  <si>
    <t xml:space="preserve">% Balance </t>
  </si>
  <si>
    <t>Objective 1.</t>
  </si>
  <si>
    <t>Objective 2.</t>
  </si>
  <si>
    <t>Objective 3.</t>
  </si>
  <si>
    <t>Objective 4.</t>
  </si>
  <si>
    <t xml:space="preserve">Project Salary </t>
  </si>
  <si>
    <t>Program Support</t>
  </si>
  <si>
    <t>Objective 5.</t>
  </si>
  <si>
    <t>1566-ICREEC Project (Samlout)</t>
  </si>
  <si>
    <t>1432IPEQCOS Project (RKK)</t>
  </si>
  <si>
    <t>Financial Report
1566-ICREEC Project (Samlout)
Date: October to December 2014</t>
  </si>
  <si>
    <r>
      <t xml:space="preserve">Financial Report
1432-IPEQCOS Project (RKK)
</t>
    </r>
    <r>
      <rPr>
        <b/>
        <sz val="12"/>
        <color theme="1"/>
        <rFont val="Calibri"/>
        <family val="2"/>
        <scheme val="minor"/>
      </rPr>
      <t>Date: January to December 2014</t>
    </r>
  </si>
  <si>
    <t>Expenditure  2014</t>
  </si>
  <si>
    <t>Budget 2014</t>
  </si>
  <si>
    <t>Global Financial Report
Date: January to December 2014</t>
  </si>
  <si>
    <t>Expenditure  January to December 2014</t>
  </si>
  <si>
    <t xml:space="preserve">Funded by </t>
  </si>
  <si>
    <t>Educo</t>
  </si>
  <si>
    <t>Objectives:</t>
  </si>
  <si>
    <t>1 . To increase accessibility of Child Friendly Schools in collaboration with Communities so that all eligible children can enrol and attend school.</t>
  </si>
  <si>
    <t>2. To facilitate in collaboration with the DOE sustainable improvement in the quality of teaching as measured by the MoEYS/ CFS dimensions</t>
  </si>
  <si>
    <t>3. To facilitate in collaboration with P/DOE and SSCs sustainable improvement in the standard of school management in accordance with CFS standards.</t>
  </si>
  <si>
    <t>4. To increase parents, teachers and children’s capacity, to ensure Child Rights through the provision of training and other support</t>
  </si>
  <si>
    <t>5. To build KHEN’s capacity in applying a Rights based approach to project activities</t>
  </si>
  <si>
    <t>1. Child Rights to fulfil their potentials through quality education is met.</t>
  </si>
  <si>
    <t>2. Teachers’ proficiency is enhanced and nurtured.</t>
  </si>
  <si>
    <t>3. School based management and its facilities have been promoted to a safe learning environment.</t>
  </si>
  <si>
    <t>4. Community is obliged as the second duty bearer to the rights of their children.</t>
  </si>
  <si>
    <t>Direct Cost</t>
  </si>
  <si>
    <t>Program Support (Indirect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</si>
</sst>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5" fillId="3" borderId="7" xfId="0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>
      <alignment vertical="center"/>
    </xf>
    <xf numFmtId="43" fontId="2" fillId="3" borderId="11" xfId="1" applyFont="1" applyFill="1" applyBorder="1" applyAlignment="1">
      <alignment horizontal="center" vertical="center"/>
    </xf>
    <xf numFmtId="43" fontId="6" fillId="0" borderId="0" xfId="1" applyFont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43" fontId="6" fillId="0" borderId="0" xfId="1" applyFont="1" applyBorder="1" applyAlignment="1">
      <alignment horizontal="center" vertical="center" wrapText="1"/>
    </xf>
    <xf numFmtId="43" fontId="9" fillId="2" borderId="5" xfId="2" applyNumberFormat="1" applyFont="1" applyFill="1" applyBorder="1" applyAlignment="1">
      <alignment horizontal="left" vertical="center" wrapText="1"/>
    </xf>
    <xf numFmtId="43" fontId="10" fillId="2" borderId="5" xfId="1" applyFont="1" applyFill="1" applyBorder="1" applyAlignment="1">
      <alignment vertical="center"/>
    </xf>
    <xf numFmtId="43" fontId="9" fillId="2" borderId="5" xfId="1" applyFont="1" applyFill="1" applyBorder="1" applyAlignment="1">
      <alignment horizontal="center" vertical="center"/>
    </xf>
    <xf numFmtId="43" fontId="9" fillId="2" borderId="6" xfId="2" applyNumberFormat="1" applyFont="1" applyFill="1" applyBorder="1" applyAlignment="1">
      <alignment horizontal="left" vertical="center" wrapText="1"/>
    </xf>
    <xf numFmtId="43" fontId="10" fillId="2" borderId="6" xfId="1" applyFont="1" applyFill="1" applyBorder="1" applyAlignment="1">
      <alignment vertical="center"/>
    </xf>
    <xf numFmtId="43" fontId="11" fillId="3" borderId="12" xfId="1" applyFont="1" applyFill="1" applyBorder="1" applyAlignment="1">
      <alignment horizontal="center" vertical="center"/>
    </xf>
    <xf numFmtId="10" fontId="9" fillId="2" borderId="16" xfId="2" applyNumberFormat="1" applyFont="1" applyFill="1" applyBorder="1" applyAlignment="1">
      <alignment horizontal="center" vertical="center"/>
    </xf>
    <xf numFmtId="10" fontId="9" fillId="2" borderId="17" xfId="2" applyNumberFormat="1" applyFont="1" applyFill="1" applyBorder="1" applyAlignment="1">
      <alignment horizontal="center" vertical="center"/>
    </xf>
    <xf numFmtId="9" fontId="11" fillId="3" borderId="18" xfId="2" applyFont="1" applyFill="1" applyBorder="1" applyAlignment="1">
      <alignment horizontal="center" vertical="center"/>
    </xf>
    <xf numFmtId="9" fontId="11" fillId="3" borderId="12" xfId="2" applyFont="1" applyFill="1" applyBorder="1" applyAlignment="1">
      <alignment horizontal="center" vertical="center"/>
    </xf>
    <xf numFmtId="10" fontId="9" fillId="2" borderId="5" xfId="2" applyNumberFormat="1" applyFont="1" applyFill="1" applyBorder="1" applyAlignment="1">
      <alignment horizontal="center" vertical="center"/>
    </xf>
    <xf numFmtId="10" fontId="11" fillId="3" borderId="18" xfId="2" applyNumberFormat="1" applyFont="1" applyFill="1" applyBorder="1" applyAlignment="1">
      <alignment horizontal="center" vertical="center"/>
    </xf>
    <xf numFmtId="10" fontId="11" fillId="3" borderId="12" xfId="2" applyNumberFormat="1" applyFont="1" applyFill="1" applyBorder="1" applyAlignment="1">
      <alignment horizontal="center" vertical="center"/>
    </xf>
    <xf numFmtId="10" fontId="10" fillId="0" borderId="9" xfId="2" applyNumberFormat="1" applyFont="1" applyBorder="1" applyAlignment="1">
      <alignment vertical="center"/>
    </xf>
    <xf numFmtId="10" fontId="10" fillId="0" borderId="6" xfId="2" applyNumberFormat="1" applyFont="1" applyBorder="1" applyAlignment="1">
      <alignment vertical="center"/>
    </xf>
    <xf numFmtId="10" fontId="10" fillId="0" borderId="11" xfId="2" applyNumberFormat="1" applyFont="1" applyBorder="1" applyAlignment="1">
      <alignment vertical="center"/>
    </xf>
    <xf numFmtId="0" fontId="0" fillId="0" borderId="0" xfId="0" applyAlignment="1">
      <alignment wrapText="1"/>
    </xf>
    <xf numFmtId="43" fontId="0" fillId="0" borderId="0" xfId="0" applyNumberFormat="1"/>
    <xf numFmtId="164" fontId="0" fillId="0" borderId="0" xfId="0" applyNumberFormat="1"/>
    <xf numFmtId="10" fontId="10" fillId="0" borderId="21" xfId="0" applyNumberFormat="1" applyFont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43" fontId="9" fillId="2" borderId="14" xfId="2" applyNumberFormat="1" applyFont="1" applyFill="1" applyBorder="1" applyAlignment="1">
      <alignment horizontal="left" vertical="center" wrapText="1"/>
    </xf>
    <xf numFmtId="43" fontId="9" fillId="2" borderId="14" xfId="1" applyFont="1" applyFill="1" applyBorder="1" applyAlignment="1">
      <alignment horizontal="center" vertical="center"/>
    </xf>
    <xf numFmtId="10" fontId="9" fillId="2" borderId="20" xfId="2" applyNumberFormat="1" applyFont="1" applyFill="1" applyBorder="1" applyAlignment="1">
      <alignment horizontal="center"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3" fontId="7" fillId="0" borderId="0" xfId="1" applyFont="1" applyAlignment="1">
      <alignment vertical="center" wrapText="1"/>
    </xf>
    <xf numFmtId="43" fontId="7" fillId="0" borderId="8" xfId="1" applyFont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/>
    <xf numFmtId="0" fontId="13" fillId="0" borderId="0" xfId="0" applyFont="1"/>
    <xf numFmtId="43" fontId="8" fillId="3" borderId="11" xfId="1" applyFont="1" applyFill="1" applyBorder="1" applyAlignment="1">
      <alignment horizontal="center" vertical="center"/>
    </xf>
    <xf numFmtId="43" fontId="13" fillId="2" borderId="24" xfId="1" applyFont="1" applyFill="1" applyBorder="1" applyAlignment="1">
      <alignment vertical="center"/>
    </xf>
    <xf numFmtId="43" fontId="14" fillId="2" borderId="14" xfId="2" applyNumberFormat="1" applyFont="1" applyFill="1" applyBorder="1" applyAlignment="1">
      <alignment horizontal="left" vertical="center" wrapText="1"/>
    </xf>
    <xf numFmtId="0" fontId="15" fillId="3" borderId="7" xfId="0" applyFont="1" applyFill="1" applyBorder="1" applyAlignment="1" applyProtection="1">
      <alignment horizontal="right" vertical="center"/>
      <protection locked="0"/>
    </xf>
    <xf numFmtId="43" fontId="12" fillId="3" borderId="12" xfId="1" applyFont="1" applyFill="1" applyBorder="1" applyAlignment="1">
      <alignment horizontal="center" vertical="center"/>
    </xf>
    <xf numFmtId="43" fontId="12" fillId="3" borderId="26" xfId="1" applyFont="1" applyFill="1" applyBorder="1" applyAlignment="1">
      <alignment horizontal="center" vertical="center"/>
    </xf>
    <xf numFmtId="43" fontId="2" fillId="3" borderId="19" xfId="1" applyFont="1" applyFill="1" applyBorder="1" applyAlignment="1">
      <alignment horizontal="center" vertical="center" wrapText="1"/>
    </xf>
    <xf numFmtId="43" fontId="2" fillId="3" borderId="20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43" fontId="2" fillId="3" borderId="14" xfId="1" applyFont="1" applyFill="1" applyBorder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 wrapText="1"/>
    </xf>
    <xf numFmtId="43" fontId="3" fillId="3" borderId="14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15" xfId="1" applyFont="1" applyFill="1" applyBorder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43" fontId="12" fillId="3" borderId="9" xfId="1" applyFont="1" applyFill="1" applyBorder="1" applyAlignment="1">
      <alignment horizontal="center" vertical="center"/>
    </xf>
    <xf numFmtId="43" fontId="12" fillId="3" borderId="3" xfId="1" applyFont="1" applyFill="1" applyBorder="1" applyAlignment="1">
      <alignment horizontal="center" vertical="center" wrapText="1"/>
    </xf>
    <xf numFmtId="43" fontId="12" fillId="3" borderId="15" xfId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43" fontId="14" fillId="2" borderId="9" xfId="2" applyNumberFormat="1" applyFont="1" applyFill="1" applyBorder="1" applyAlignment="1">
      <alignment horizontal="left" vertical="center" wrapText="1"/>
    </xf>
    <xf numFmtId="43" fontId="13" fillId="2" borderId="28" xfId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6B9B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Percentage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542147492846119E-2"/>
          <c:y val="0.17706455171364452"/>
          <c:w val="0.7752985768433116"/>
          <c:h val="0.61170240992603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Report_SL'!$Q$3</c:f>
              <c:strCache>
                <c:ptCount val="1"/>
                <c:pt idx="0">
                  <c:v>% Spent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2288789455057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4B-458D-B1D6-54E2D3ADCBD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Report_SL'!$A$5:$A$11</c:f>
              <c:strCache>
                <c:ptCount val="7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Objective 5.</c:v>
                </c:pt>
                <c:pt idx="5">
                  <c:v>Project Salary </c:v>
                </c:pt>
                <c:pt idx="6">
                  <c:v>Program Support</c:v>
                </c:pt>
              </c:strCache>
            </c:strRef>
          </c:cat>
          <c:val>
            <c:numRef>
              <c:f>'Financial Report_SL'!$Q$5:$Q$11</c:f>
              <c:numCache>
                <c:formatCode>0.00%</c:formatCode>
                <c:ptCount val="7"/>
                <c:pt idx="0">
                  <c:v>0.5882225252869645</c:v>
                </c:pt>
                <c:pt idx="1">
                  <c:v>1.1145404663923183E-2</c:v>
                </c:pt>
                <c:pt idx="2">
                  <c:v>0.5476196172248804</c:v>
                </c:pt>
                <c:pt idx="3">
                  <c:v>0.58480503144654084</c:v>
                </c:pt>
                <c:pt idx="4">
                  <c:v>0.99519230769230771</c:v>
                </c:pt>
                <c:pt idx="5">
                  <c:v>0.77070517629407354</c:v>
                </c:pt>
                <c:pt idx="6">
                  <c:v>0.81704776579352845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4B-458D-B1D6-54E2D3ADCBDC}"/>
            </c:ext>
          </c:extLst>
        </c:ser>
        <c:ser>
          <c:idx val="1"/>
          <c:order val="1"/>
          <c:tx>
            <c:strRef>
              <c:f>'Financial Report_SL'!$R$3</c:f>
              <c:strCache>
                <c:ptCount val="1"/>
                <c:pt idx="0">
                  <c:v>% Balance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rgbClr val="FF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Report_SL'!$A$5:$A$11</c:f>
              <c:strCache>
                <c:ptCount val="7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Objective 5.</c:v>
                </c:pt>
                <c:pt idx="5">
                  <c:v>Project Salary </c:v>
                </c:pt>
                <c:pt idx="6">
                  <c:v>Program Support</c:v>
                </c:pt>
              </c:strCache>
            </c:strRef>
          </c:cat>
          <c:val>
            <c:numRef>
              <c:f>'Financial Report_SL'!$R$5:$R$11</c:f>
              <c:numCache>
                <c:formatCode>0.00%</c:formatCode>
                <c:ptCount val="7"/>
                <c:pt idx="0">
                  <c:v>0.4117774747130355</c:v>
                </c:pt>
                <c:pt idx="1">
                  <c:v>0.98885459533607678</c:v>
                </c:pt>
                <c:pt idx="2">
                  <c:v>0.4523803827751196</c:v>
                </c:pt>
                <c:pt idx="3">
                  <c:v>0.41519496855345916</c:v>
                </c:pt>
                <c:pt idx="4">
                  <c:v>4.807692307692308E-3</c:v>
                </c:pt>
                <c:pt idx="5">
                  <c:v>0.22929482370592649</c:v>
                </c:pt>
                <c:pt idx="6">
                  <c:v>0.18295223420647158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4B-458D-B1D6-54E2D3ADC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693440"/>
        <c:axId val="223695616"/>
      </c:barChart>
      <c:catAx>
        <c:axId val="22369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October to December 2014</a:t>
                </a:r>
              </a:p>
            </c:rich>
          </c:tx>
          <c:layout>
            <c:manualLayout>
              <c:xMode val="edge"/>
              <c:yMode val="edge"/>
              <c:x val="0.37709631451641246"/>
              <c:y val="0.9269788898635152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23695616"/>
        <c:crosses val="autoZero"/>
        <c:auto val="1"/>
        <c:lblAlgn val="ctr"/>
        <c:lblOffset val="100"/>
        <c:noMultiLvlLbl val="0"/>
      </c:catAx>
      <c:valAx>
        <c:axId val="223695616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223693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15748031496063095" l="0.31496062992126395" r="0.31496062992126395" t="0.35433070866141736" header="0" footer="0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Percentage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542147492846119E-2"/>
          <c:y val="0.11426276092813331"/>
          <c:w val="0.7597136983391507"/>
          <c:h val="0.688714561175311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 _RKK'!$Q$3</c:f>
              <c:strCache>
                <c:ptCount val="1"/>
                <c:pt idx="0">
                  <c:v>% Spent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2288789455057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DD-4A1A-B592-E634C9BD191C}"/>
                </c:ext>
              </c:extLst>
            </c:dLbl>
            <c:dLbl>
              <c:idx val="2"/>
              <c:layout>
                <c:manualLayout>
                  <c:x val="0"/>
                  <c:y val="-2.4577578910115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DD-4A1A-B592-E634C9BD191C}"/>
                </c:ext>
              </c:extLst>
            </c:dLbl>
            <c:dLbl>
              <c:idx val="3"/>
              <c:layout>
                <c:manualLayout>
                  <c:x val="1.2746973873420944E-3"/>
                  <c:y val="-3.6730956445183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DD-4A1A-B592-E634C9BD191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 _RKK'!$A$5:$A$10</c:f>
              <c:strCache>
                <c:ptCount val="6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Project Salary </c:v>
                </c:pt>
                <c:pt idx="5">
                  <c:v>Program Support</c:v>
                </c:pt>
              </c:strCache>
            </c:strRef>
          </c:cat>
          <c:val>
            <c:numRef>
              <c:f>'Financial Report _RKK'!$Q$5:$Q$10</c:f>
              <c:numCache>
                <c:formatCode>0.00%</c:formatCode>
                <c:ptCount val="6"/>
                <c:pt idx="0">
                  <c:v>1.059170690626283</c:v>
                </c:pt>
                <c:pt idx="1">
                  <c:v>1.3813785175766449</c:v>
                </c:pt>
                <c:pt idx="2">
                  <c:v>1.1110661938534281</c:v>
                </c:pt>
                <c:pt idx="3">
                  <c:v>0.91129581716257013</c:v>
                </c:pt>
                <c:pt idx="4">
                  <c:v>1.0090276671974523</c:v>
                </c:pt>
                <c:pt idx="5">
                  <c:v>1.1746030534351146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DD-4A1A-B592-E634C9BD191C}"/>
            </c:ext>
          </c:extLst>
        </c:ser>
        <c:ser>
          <c:idx val="1"/>
          <c:order val="1"/>
          <c:tx>
            <c:strRef>
              <c:f>'Financial Report _RKK'!$R$3</c:f>
              <c:strCache>
                <c:ptCount val="1"/>
                <c:pt idx="0">
                  <c:v>% Balance 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0"/>
                  <c:y val="0.176308880157011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DD-4A1A-B592-E634C9BD191C}"/>
                </c:ext>
              </c:extLst>
            </c:dLbl>
            <c:dLbl>
              <c:idx val="1"/>
              <c:layout>
                <c:manualLayout>
                  <c:x val="1.2747071801983705E-3"/>
                  <c:y val="0.284563685404853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DD-4A1A-B592-E634C9BD191C}"/>
                </c:ext>
              </c:extLst>
            </c:dLbl>
            <c:dLbl>
              <c:idx val="2"/>
              <c:layout>
                <c:manualLayout>
                  <c:x val="0"/>
                  <c:y val="0.20202026044851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DD-4A1A-B592-E634C9BD191C}"/>
                </c:ext>
              </c:extLst>
            </c:dLbl>
            <c:dLbl>
              <c:idx val="4"/>
              <c:layout>
                <c:manualLayout>
                  <c:x val="1.3357080188547282E-3"/>
                  <c:y val="0.150597210645383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DD-4A1A-B592-E634C9BD191C}"/>
                </c:ext>
              </c:extLst>
            </c:dLbl>
            <c:dLbl>
              <c:idx val="5"/>
              <c:layout>
                <c:manualLayout>
                  <c:x val="0"/>
                  <c:y val="0.172635495292364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DD-4A1A-B592-E634C9BD191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 _RKK'!$A$5:$A$10</c:f>
              <c:strCache>
                <c:ptCount val="6"/>
                <c:pt idx="0">
                  <c:v>Objective 1.</c:v>
                </c:pt>
                <c:pt idx="1">
                  <c:v>Objective 2.</c:v>
                </c:pt>
                <c:pt idx="2">
                  <c:v>Objective 3.</c:v>
                </c:pt>
                <c:pt idx="3">
                  <c:v>Objective 4.</c:v>
                </c:pt>
                <c:pt idx="4">
                  <c:v>Project Salary </c:v>
                </c:pt>
                <c:pt idx="5">
                  <c:v>Program Support</c:v>
                </c:pt>
              </c:strCache>
            </c:strRef>
          </c:cat>
          <c:val>
            <c:numRef>
              <c:f>'Financial Report _RKK'!$R$5:$R$10</c:f>
              <c:numCache>
                <c:formatCode>0.00%</c:formatCode>
                <c:ptCount val="6"/>
                <c:pt idx="0">
                  <c:v>-5.9170690626282912E-2</c:v>
                </c:pt>
                <c:pt idx="1">
                  <c:v>-0.38137851757664482</c:v>
                </c:pt>
                <c:pt idx="2">
                  <c:v>-0.11106619385342799</c:v>
                </c:pt>
                <c:pt idx="3">
                  <c:v>8.8704182837429896E-2</c:v>
                </c:pt>
                <c:pt idx="4">
                  <c:v>-9.0276671974522625E-3</c:v>
                </c:pt>
                <c:pt idx="5">
                  <c:v>-0.17460305343511451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DDD-4A1A-B592-E634C9BD1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763072"/>
        <c:axId val="223773440"/>
      </c:barChart>
      <c:catAx>
        <c:axId val="22376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 i="0" baseline="0"/>
                  <a:t>January to December 2014</a:t>
                </a:r>
              </a:p>
            </c:rich>
          </c:tx>
          <c:layout>
            <c:manualLayout>
              <c:xMode val="edge"/>
              <c:yMode val="edge"/>
              <c:x val="0.36667414803389037"/>
              <c:y val="0.879836304629370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3773440"/>
        <c:crosses val="autoZero"/>
        <c:auto val="1"/>
        <c:lblAlgn val="ctr"/>
        <c:lblOffset val="100"/>
        <c:noMultiLvlLbl val="0"/>
      </c:catAx>
      <c:valAx>
        <c:axId val="223773440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2237630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157480314960631" l="0.31496062992126417" r="0.31496062992126417" t="0.35433070866141736" header="0" footer="0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Percentage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542147492846119E-2"/>
          <c:y val="0.18796465441819851"/>
          <c:w val="0.75161629351699877"/>
          <c:h val="0.57675870516185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Report Globule'!$Q$3</c:f>
              <c:strCache>
                <c:ptCount val="1"/>
                <c:pt idx="0">
                  <c:v>% Spent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0201005025125632E-3"/>
                  <c:y val="-8.9878259898363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89-47AC-961D-91EDB65F8C52}"/>
                </c:ext>
              </c:extLst>
            </c:dLbl>
            <c:dLbl>
              <c:idx val="1"/>
              <c:layout>
                <c:manualLayout>
                  <c:x val="0"/>
                  <c:y val="1.0638297872340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89-47AC-961D-91EDB65F8C52}"/>
                </c:ext>
              </c:extLst>
            </c:dLbl>
            <c:dLbl>
              <c:idx val="2"/>
              <c:layout>
                <c:manualLayout>
                  <c:x val="-4.9133994097284044E-17"/>
                  <c:y val="1.7730496453900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89-47AC-961D-91EDB65F8C5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 Globule'!$A$5:$A$8</c:f>
              <c:strCache>
                <c:ptCount val="4"/>
                <c:pt idx="0">
                  <c:v>1566-ICREEC Project (Samlout)</c:v>
                </c:pt>
                <c:pt idx="1">
                  <c:v>1432IPEQCOS Project (RKK)</c:v>
                </c:pt>
                <c:pt idx="2">
                  <c:v>II.Direct Project Salary</c:v>
                </c:pt>
                <c:pt idx="3">
                  <c:v>III.Program Support</c:v>
                </c:pt>
              </c:strCache>
            </c:strRef>
          </c:cat>
          <c:val>
            <c:numRef>
              <c:f>'Financial Report Globule'!$Q$5:$Q$8</c:f>
              <c:numCache>
                <c:formatCode>0.00%</c:formatCode>
                <c:ptCount val="4"/>
                <c:pt idx="0">
                  <c:v>0.41001187715626947</c:v>
                </c:pt>
                <c:pt idx="1">
                  <c:v>1.0677573455701106</c:v>
                </c:pt>
                <c:pt idx="2">
                  <c:v>0.96587465022141339</c:v>
                </c:pt>
                <c:pt idx="3">
                  <c:v>0.976774083546462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89-47AC-961D-91EDB65F8C52}"/>
            </c:ext>
          </c:extLst>
        </c:ser>
        <c:ser>
          <c:idx val="1"/>
          <c:order val="1"/>
          <c:tx>
            <c:strRef>
              <c:f>'Financial Report Globule'!$R$3</c:f>
              <c:strCache>
                <c:ptCount val="1"/>
                <c:pt idx="0">
                  <c:v>% Balance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400335008375273E-3"/>
                  <c:y val="1.7730496453900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89-47AC-961D-91EDB65F8C52}"/>
                </c:ext>
              </c:extLst>
            </c:dLbl>
            <c:dLbl>
              <c:idx val="1"/>
              <c:layout>
                <c:manualLayout>
                  <c:x val="5.801461238518948E-4"/>
                  <c:y val="0.202127938794884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89-47AC-961D-91EDB65F8C52}"/>
                </c:ext>
              </c:extLst>
            </c:dLbl>
            <c:dLbl>
              <c:idx val="2"/>
              <c:layout>
                <c:manualLayout>
                  <c:x val="-4.5985026779401714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89-47AC-961D-91EDB65F8C52}"/>
                </c:ext>
              </c:extLst>
            </c:dLbl>
            <c:dLbl>
              <c:idx val="3"/>
              <c:layout>
                <c:manualLayout>
                  <c:x val="-5.07991851572059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89-47AC-961D-91EDB65F8C52}"/>
                </c:ext>
              </c:extLst>
            </c:dLbl>
            <c:dLbl>
              <c:idx val="4"/>
              <c:layout>
                <c:manualLayout>
                  <c:x val="-4.5985026779401714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89-47AC-961D-91EDB65F8C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Report Globule'!$A$5:$A$8</c:f>
              <c:strCache>
                <c:ptCount val="4"/>
                <c:pt idx="0">
                  <c:v>1566-ICREEC Project (Samlout)</c:v>
                </c:pt>
                <c:pt idx="1">
                  <c:v>1432IPEQCOS Project (RKK)</c:v>
                </c:pt>
                <c:pt idx="2">
                  <c:v>II.Direct Project Salary</c:v>
                </c:pt>
                <c:pt idx="3">
                  <c:v>III.Program Support</c:v>
                </c:pt>
              </c:strCache>
            </c:strRef>
          </c:cat>
          <c:val>
            <c:numRef>
              <c:f>'Financial Report Globule'!$R$5:$R$8</c:f>
              <c:numCache>
                <c:formatCode>0.00%</c:formatCode>
                <c:ptCount val="4"/>
                <c:pt idx="0">
                  <c:v>0.58998812284373059</c:v>
                </c:pt>
                <c:pt idx="1">
                  <c:v>-6.7757345570110553E-2</c:v>
                </c:pt>
                <c:pt idx="2">
                  <c:v>3.4125349778586632E-2</c:v>
                </c:pt>
                <c:pt idx="3">
                  <c:v>2.3225916453537981E-2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D89-47AC-961D-91EDB65F8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853184"/>
        <c:axId val="223863552"/>
      </c:barChart>
      <c:catAx>
        <c:axId val="22385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 b="1" i="0" baseline="0"/>
                  <a:t>January to December 2014</a:t>
                </a:r>
              </a:p>
            </c:rich>
          </c:tx>
          <c:layout>
            <c:manualLayout>
              <c:xMode val="edge"/>
              <c:yMode val="edge"/>
              <c:x val="0.3488369592466074"/>
              <c:y val="0.8552381750153571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3863552"/>
        <c:crosses val="autoZero"/>
        <c:auto val="1"/>
        <c:lblAlgn val="ctr"/>
        <c:lblOffset val="100"/>
        <c:noMultiLvlLbl val="0"/>
      </c:catAx>
      <c:valAx>
        <c:axId val="223863552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2385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54804842943063"/>
          <c:y val="0.21351741032370974"/>
          <c:w val="0.17287105240877138"/>
          <c:h val="0.18225371828521436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15748031496063095" l="0.31496062992126395" r="0.31496062992126395" t="0.35433070866141736" header="0" footer="0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Global Financial Report</a:t>
            </a:r>
          </a:p>
          <a:p>
            <a:pPr>
              <a:defRPr/>
            </a:pPr>
            <a:r>
              <a:rPr lang="en-US"/>
              <a:t>Date: January to December 2014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Expenditure!$N$3</c:f>
              <c:strCache>
                <c:ptCount val="1"/>
                <c:pt idx="0">
                  <c:v>Total Expenses</c:v>
                </c:pt>
              </c:strCache>
            </c:strRef>
          </c:tx>
          <c:dLbls>
            <c:dLbl>
              <c:idx val="0"/>
              <c:layout>
                <c:manualLayout>
                  <c:x val="-0.15024196679557067"/>
                  <c:y val="-2.63064711505270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609327680193821"/>
                  <c:y val="-2.740203707301343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516726459488422E-2"/>
                  <c:y val="0.125169168267442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Expenditure!$A$5:$A$6</c:f>
              <c:strCache>
                <c:ptCount val="2"/>
                <c:pt idx="0">
                  <c:v>Direct Cost</c:v>
                </c:pt>
                <c:pt idx="1">
                  <c:v>Program Support (Indirect Cost)</c:v>
                </c:pt>
              </c:strCache>
            </c:strRef>
          </c:cat>
          <c:val>
            <c:numRef>
              <c:f>Expenditure!$N$5:$N$6</c:f>
              <c:numCache>
                <c:formatCode>_(* #,##0.00_);_(* \(#,##0.00\);_(* "-"??_);_(@_)</c:formatCode>
                <c:ptCount val="2"/>
                <c:pt idx="0">
                  <c:v>91106.03</c:v>
                </c:pt>
                <c:pt idx="1">
                  <c:v>5728.78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849021974442976"/>
          <c:y val="0.45376676655259507"/>
          <c:w val="0.34815211602199359"/>
          <c:h val="0.11331901168939545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0</xdr:col>
      <xdr:colOff>1340908</xdr:colOff>
      <xdr:row>1</xdr:row>
      <xdr:rowOff>333375</xdr:rowOff>
    </xdr:to>
    <xdr:pic>
      <xdr:nvPicPr>
        <xdr:cNvPr id="4" name="Picture 3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1276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55035</xdr:colOff>
      <xdr:row>18</xdr:row>
      <xdr:rowOff>142524</xdr:rowOff>
    </xdr:from>
    <xdr:to>
      <xdr:col>17</xdr:col>
      <xdr:colOff>804334</xdr:colOff>
      <xdr:row>41</xdr:row>
      <xdr:rowOff>176391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289983</xdr:colOff>
      <xdr:row>1</xdr:row>
      <xdr:rowOff>371475</xdr:rowOff>
    </xdr:to>
    <xdr:pic>
      <xdr:nvPicPr>
        <xdr:cNvPr id="2" name="Picture 1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954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76553</xdr:colOff>
      <xdr:row>17</xdr:row>
      <xdr:rowOff>108304</xdr:rowOff>
    </xdr:from>
    <xdr:to>
      <xdr:col>14</xdr:col>
      <xdr:colOff>641702</xdr:colOff>
      <xdr:row>37</xdr:row>
      <xdr:rowOff>98778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1295400</xdr:colOff>
      <xdr:row>1</xdr:row>
      <xdr:rowOff>361949</xdr:rowOff>
    </xdr:to>
    <xdr:pic>
      <xdr:nvPicPr>
        <xdr:cNvPr id="2" name="Picture 1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95400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9</xdr:row>
      <xdr:rowOff>133350</xdr:rowOff>
    </xdr:from>
    <xdr:to>
      <xdr:col>10</xdr:col>
      <xdr:colOff>523875</xdr:colOff>
      <xdr:row>28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1</xdr:row>
      <xdr:rowOff>762000</xdr:rowOff>
    </xdr:to>
    <xdr:pic>
      <xdr:nvPicPr>
        <xdr:cNvPr id="2" name="Picture 1" descr="D:\Program Support\KHEN Logo\New Logo 9 July 2015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97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2057400</xdr:colOff>
      <xdr:row>7</xdr:row>
      <xdr:rowOff>133349</xdr:rowOff>
    </xdr:from>
    <xdr:to>
      <xdr:col>9</xdr:col>
      <xdr:colOff>342900</xdr:colOff>
      <xdr:row>30</xdr:row>
      <xdr:rowOff>19050</xdr:rowOff>
    </xdr:to>
    <xdr:graphicFrame macro="[0]!Chart3_Click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zoomScale="90" zoomScaleNormal="90" workbookViewId="0"/>
  </sheetViews>
  <sheetFormatPr defaultRowHeight="15" outlineLevelCol="1" x14ac:dyDescent="0.25"/>
  <cols>
    <col min="1" max="1" width="20.140625" customWidth="1"/>
    <col min="2" max="2" width="10.7109375" customWidth="1"/>
    <col min="3" max="4" width="8.85546875" hidden="1" customWidth="1" outlineLevel="1"/>
    <col min="5" max="5" width="8.7109375" hidden="1" customWidth="1" outlineLevel="1"/>
    <col min="6" max="6" width="8.85546875" hidden="1" customWidth="1" outlineLevel="1"/>
    <col min="7" max="7" width="9.42578125" hidden="1" customWidth="1" outlineLevel="1"/>
    <col min="8" max="8" width="8.85546875" hidden="1" customWidth="1" outlineLevel="1"/>
    <col min="9" max="9" width="9.5703125" hidden="1" customWidth="1" outlineLevel="1"/>
    <col min="10" max="10" width="9.28515625" hidden="1" customWidth="1" outlineLevel="1"/>
    <col min="11" max="11" width="9.42578125" hidden="1" customWidth="1" outlineLevel="1"/>
    <col min="12" max="14" width="9.42578125" customWidth="1" outlineLevel="1"/>
    <col min="15" max="15" width="13.28515625" customWidth="1"/>
    <col min="16" max="16" width="10.42578125" customWidth="1"/>
    <col min="17" max="18" width="11.85546875" customWidth="1"/>
    <col min="19" max="19" width="4.42578125" customWidth="1"/>
    <col min="22" max="22" width="93.28515625" customWidth="1"/>
  </cols>
  <sheetData>
    <row r="1" spans="1:22" ht="41.25" customHeight="1" x14ac:dyDescent="0.25">
      <c r="B1" s="53" t="s">
        <v>29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35" t="s">
        <v>35</v>
      </c>
    </row>
    <row r="2" spans="1:22" ht="32.25" customHeight="1" thickBot="1" x14ac:dyDescent="0.3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36" t="s">
        <v>36</v>
      </c>
    </row>
    <row r="3" spans="1:22" ht="21" customHeight="1" x14ac:dyDescent="0.25">
      <c r="A3" s="55" t="s">
        <v>0</v>
      </c>
      <c r="B3" s="51" t="s">
        <v>32</v>
      </c>
      <c r="C3" s="57" t="s">
        <v>31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 t="s">
        <v>18</v>
      </c>
      <c r="P3" s="51" t="s">
        <v>17</v>
      </c>
      <c r="Q3" s="49" t="s">
        <v>1</v>
      </c>
      <c r="R3" s="51" t="s">
        <v>19</v>
      </c>
    </row>
    <row r="4" spans="1:22" ht="21" customHeight="1" thickBot="1" x14ac:dyDescent="0.3">
      <c r="A4" s="56"/>
      <c r="B4" s="52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9"/>
      <c r="P4" s="52"/>
      <c r="Q4" s="50"/>
      <c r="R4" s="52"/>
    </row>
    <row r="5" spans="1:22" ht="14.45" x14ac:dyDescent="0.35">
      <c r="A5" s="1" t="s">
        <v>20</v>
      </c>
      <c r="B5" s="9">
        <v>8799</v>
      </c>
      <c r="C5" s="10"/>
      <c r="D5" s="10"/>
      <c r="E5" s="10"/>
      <c r="F5" s="10"/>
      <c r="G5" s="10"/>
      <c r="H5" s="10"/>
      <c r="I5" s="10"/>
      <c r="J5" s="10"/>
      <c r="K5" s="10"/>
      <c r="L5" s="10">
        <v>434.78</v>
      </c>
      <c r="M5" s="10">
        <v>621.35</v>
      </c>
      <c r="N5" s="10">
        <v>4119.6400000000003</v>
      </c>
      <c r="O5" s="10">
        <f>SUM(C5:N5)</f>
        <v>5175.7700000000004</v>
      </c>
      <c r="P5" s="11">
        <f>B5-O5</f>
        <v>3623.2299999999996</v>
      </c>
      <c r="Q5" s="15">
        <f>O5/B5</f>
        <v>0.5882225252869645</v>
      </c>
      <c r="R5" s="22">
        <f>P5/B5</f>
        <v>0.4117774747130355</v>
      </c>
      <c r="V5" s="25"/>
    </row>
    <row r="6" spans="1:22" ht="14.45" x14ac:dyDescent="0.35">
      <c r="A6" s="1" t="s">
        <v>21</v>
      </c>
      <c r="B6" s="9">
        <v>5832</v>
      </c>
      <c r="C6" s="10"/>
      <c r="D6" s="10"/>
      <c r="E6" s="10"/>
      <c r="F6" s="10"/>
      <c r="G6" s="10"/>
      <c r="H6" s="10"/>
      <c r="I6" s="10"/>
      <c r="J6" s="10"/>
      <c r="K6" s="10"/>
      <c r="L6" s="10">
        <v>17</v>
      </c>
      <c r="M6" s="10">
        <v>20</v>
      </c>
      <c r="N6" s="10">
        <v>28</v>
      </c>
      <c r="O6" s="10">
        <f t="shared" ref="O6:O10" si="0">SUM(C6:N6)</f>
        <v>65</v>
      </c>
      <c r="P6" s="11">
        <f t="shared" ref="P6:P11" si="1">B6-O6</f>
        <v>5767</v>
      </c>
      <c r="Q6" s="15">
        <f t="shared" ref="Q6:Q12" si="2">O6/B6</f>
        <v>1.1145404663923183E-2</v>
      </c>
      <c r="R6" s="23">
        <f t="shared" ref="R6:R10" si="3">P6/B6</f>
        <v>0.98885459533607678</v>
      </c>
    </row>
    <row r="7" spans="1:22" ht="14.45" x14ac:dyDescent="0.35">
      <c r="A7" s="1" t="s">
        <v>22</v>
      </c>
      <c r="B7" s="9">
        <v>836</v>
      </c>
      <c r="C7" s="10"/>
      <c r="D7" s="10"/>
      <c r="E7" s="10"/>
      <c r="F7" s="10"/>
      <c r="G7" s="10"/>
      <c r="H7" s="10"/>
      <c r="I7" s="10"/>
      <c r="J7" s="10"/>
      <c r="K7" s="10"/>
      <c r="L7" s="10">
        <v>36.979999999999997</v>
      </c>
      <c r="M7" s="10">
        <v>39.630000000000003</v>
      </c>
      <c r="N7" s="10">
        <v>381.2</v>
      </c>
      <c r="O7" s="10">
        <f t="shared" si="0"/>
        <v>457.81</v>
      </c>
      <c r="P7" s="11">
        <f t="shared" si="1"/>
        <v>378.19</v>
      </c>
      <c r="Q7" s="15">
        <f t="shared" si="2"/>
        <v>0.5476196172248804</v>
      </c>
      <c r="R7" s="23">
        <f t="shared" si="3"/>
        <v>0.4523803827751196</v>
      </c>
    </row>
    <row r="8" spans="1:22" ht="14.45" x14ac:dyDescent="0.35">
      <c r="A8" s="1" t="s">
        <v>23</v>
      </c>
      <c r="B8" s="9">
        <v>1590</v>
      </c>
      <c r="C8" s="10"/>
      <c r="D8" s="10"/>
      <c r="E8" s="10"/>
      <c r="F8" s="10"/>
      <c r="G8" s="10"/>
      <c r="H8" s="10"/>
      <c r="I8" s="10"/>
      <c r="J8" s="10"/>
      <c r="K8" s="10"/>
      <c r="L8" s="10">
        <v>110.15</v>
      </c>
      <c r="M8" s="10">
        <v>376.38</v>
      </c>
      <c r="N8" s="10">
        <v>443.31</v>
      </c>
      <c r="O8" s="10">
        <f t="shared" si="0"/>
        <v>929.83999999999992</v>
      </c>
      <c r="P8" s="11">
        <f t="shared" si="1"/>
        <v>660.16000000000008</v>
      </c>
      <c r="Q8" s="15">
        <f t="shared" si="2"/>
        <v>0.58480503144654084</v>
      </c>
      <c r="R8" s="23">
        <f t="shared" si="3"/>
        <v>0.41519496855345916</v>
      </c>
    </row>
    <row r="9" spans="1:22" ht="35.25" customHeight="1" x14ac:dyDescent="0.35">
      <c r="A9" s="1" t="s">
        <v>26</v>
      </c>
      <c r="B9" s="9">
        <v>624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>
        <v>621</v>
      </c>
      <c r="N9" s="10"/>
      <c r="O9" s="10">
        <f t="shared" si="0"/>
        <v>621</v>
      </c>
      <c r="P9" s="11">
        <f t="shared" si="1"/>
        <v>3</v>
      </c>
      <c r="Q9" s="15">
        <f t="shared" si="2"/>
        <v>0.99519230769230771</v>
      </c>
      <c r="R9" s="23">
        <f t="shared" si="3"/>
        <v>4.807692307692308E-3</v>
      </c>
    </row>
    <row r="10" spans="1:22" ht="40.5" customHeight="1" x14ac:dyDescent="0.35">
      <c r="A10" s="1" t="s">
        <v>24</v>
      </c>
      <c r="B10" s="9">
        <v>6665</v>
      </c>
      <c r="C10" s="10"/>
      <c r="D10" s="10"/>
      <c r="E10" s="10"/>
      <c r="F10" s="10"/>
      <c r="G10" s="10"/>
      <c r="H10" s="10"/>
      <c r="I10" s="10"/>
      <c r="J10" s="10"/>
      <c r="K10" s="10"/>
      <c r="L10" s="10">
        <v>1360</v>
      </c>
      <c r="M10" s="10">
        <v>1901.75</v>
      </c>
      <c r="N10" s="10">
        <v>1875</v>
      </c>
      <c r="O10" s="10">
        <f t="shared" si="0"/>
        <v>5136.75</v>
      </c>
      <c r="P10" s="11">
        <f t="shared" si="1"/>
        <v>1528.25</v>
      </c>
      <c r="Q10" s="15">
        <f t="shared" si="2"/>
        <v>0.77070517629407354</v>
      </c>
      <c r="R10" s="23">
        <f t="shared" si="3"/>
        <v>0.22929482370592649</v>
      </c>
    </row>
    <row r="11" spans="1:22" ht="30.75" customHeight="1" thickBot="1" x14ac:dyDescent="0.4">
      <c r="A11" s="3" t="s">
        <v>25</v>
      </c>
      <c r="B11" s="12">
        <v>3245</v>
      </c>
      <c r="C11" s="13"/>
      <c r="D11" s="13"/>
      <c r="E11" s="13"/>
      <c r="F11" s="13"/>
      <c r="G11" s="13"/>
      <c r="H11" s="13"/>
      <c r="I11" s="13"/>
      <c r="J11" s="13"/>
      <c r="K11" s="13"/>
      <c r="L11" s="13">
        <v>244.13</v>
      </c>
      <c r="M11" s="13">
        <v>802.12</v>
      </c>
      <c r="N11" s="13">
        <v>1605.07</v>
      </c>
      <c r="O11" s="10">
        <f>SUM(C11:N11)</f>
        <v>2651.3199999999997</v>
      </c>
      <c r="P11" s="11">
        <f t="shared" si="1"/>
        <v>593.68000000000029</v>
      </c>
      <c r="Q11" s="16">
        <f t="shared" si="2"/>
        <v>0.81704776579352845</v>
      </c>
      <c r="R11" s="24">
        <f t="shared" ref="R11" si="4">P11/B11</f>
        <v>0.18295223420647158</v>
      </c>
    </row>
    <row r="12" spans="1:22" ht="21" customHeight="1" thickBot="1" x14ac:dyDescent="0.4">
      <c r="A12" s="2" t="s">
        <v>15</v>
      </c>
      <c r="B12" s="14">
        <f t="shared" ref="B12:P12" si="5">SUM(B5:B11)</f>
        <v>27591</v>
      </c>
      <c r="C12" s="14">
        <f t="shared" si="5"/>
        <v>0</v>
      </c>
      <c r="D12" s="14">
        <f t="shared" si="5"/>
        <v>0</v>
      </c>
      <c r="E12" s="14">
        <f t="shared" si="5"/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2203.04</v>
      </c>
      <c r="M12" s="14">
        <f t="shared" si="5"/>
        <v>4382.2300000000005</v>
      </c>
      <c r="N12" s="14">
        <f t="shared" si="5"/>
        <v>8452.2200000000012</v>
      </c>
      <c r="O12" s="14">
        <f>SUM(O5:O11)</f>
        <v>15037.490000000002</v>
      </c>
      <c r="P12" s="14">
        <f t="shared" si="5"/>
        <v>12553.51</v>
      </c>
      <c r="Q12" s="17">
        <f t="shared" si="2"/>
        <v>0.54501431626254948</v>
      </c>
      <c r="R12" s="18">
        <f>P12/B12</f>
        <v>0.45498568373745063</v>
      </c>
    </row>
    <row r="13" spans="1:22" ht="14.45" x14ac:dyDescent="0.35">
      <c r="A13" s="37" t="s">
        <v>37</v>
      </c>
    </row>
    <row r="14" spans="1:22" ht="14.45" x14ac:dyDescent="0.35">
      <c r="A14" s="38" t="s">
        <v>38</v>
      </c>
    </row>
    <row r="15" spans="1:22" ht="14.45" x14ac:dyDescent="0.35">
      <c r="A15" s="39" t="s">
        <v>39</v>
      </c>
    </row>
    <row r="16" spans="1:22" ht="14.45" x14ac:dyDescent="0.35">
      <c r="A16" s="39" t="s">
        <v>40</v>
      </c>
    </row>
    <row r="17" spans="1:1" x14ac:dyDescent="0.25">
      <c r="A17" s="39" t="s">
        <v>41</v>
      </c>
    </row>
    <row r="18" spans="1:1" x14ac:dyDescent="0.25">
      <c r="A18" s="40" t="s">
        <v>42</v>
      </c>
    </row>
  </sheetData>
  <mergeCells count="8">
    <mergeCell ref="Q3:Q4"/>
    <mergeCell ref="R3:R4"/>
    <mergeCell ref="B1:Q2"/>
    <mergeCell ref="A3:A4"/>
    <mergeCell ref="B3:B4"/>
    <mergeCell ref="C3:N3"/>
    <mergeCell ref="O3:O4"/>
    <mergeCell ref="P3:P4"/>
  </mergeCells>
  <pageMargins left="0.25" right="0.15" top="0.17" bottom="0.15748031496062992" header="0" footer="0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zoomScale="90" zoomScaleNormal="90" workbookViewId="0">
      <selection activeCell="R1" sqref="R1"/>
    </sheetView>
  </sheetViews>
  <sheetFormatPr defaultRowHeight="15" outlineLevelCol="1" x14ac:dyDescent="0.25"/>
  <cols>
    <col min="1" max="1" width="15" customWidth="1"/>
    <col min="2" max="2" width="9.85546875" customWidth="1"/>
    <col min="3" max="3" width="8.7109375" customWidth="1" outlineLevel="1"/>
    <col min="4" max="5" width="9" customWidth="1" outlineLevel="1"/>
    <col min="6" max="6" width="9.28515625" customWidth="1" outlineLevel="1"/>
    <col min="7" max="7" width="8.7109375" customWidth="1" outlineLevel="1"/>
    <col min="8" max="8" width="9.140625" customWidth="1" outlineLevel="1"/>
    <col min="9" max="10" width="9" customWidth="1" outlineLevel="1"/>
    <col min="11" max="14" width="9.28515625" customWidth="1" outlineLevel="1"/>
    <col min="15" max="15" width="10" customWidth="1"/>
    <col min="16" max="16" width="10.140625" customWidth="1"/>
    <col min="17" max="17" width="8.140625" customWidth="1"/>
    <col min="18" max="18" width="12.42578125" customWidth="1"/>
    <col min="19" max="19" width="5.28515625" customWidth="1"/>
  </cols>
  <sheetData>
    <row r="1" spans="1:18" ht="41.25" customHeight="1" x14ac:dyDescent="0.25">
      <c r="B1" s="53" t="s">
        <v>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6" t="s">
        <v>35</v>
      </c>
    </row>
    <row r="2" spans="1:18" ht="41.25" customHeight="1" thickBot="1" x14ac:dyDescent="0.3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7" t="s">
        <v>36</v>
      </c>
    </row>
    <row r="3" spans="1:18" ht="21" customHeight="1" x14ac:dyDescent="0.25">
      <c r="A3" s="55" t="s">
        <v>0</v>
      </c>
      <c r="B3" s="51" t="s">
        <v>32</v>
      </c>
      <c r="C3" s="57" t="s">
        <v>31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 t="s">
        <v>18</v>
      </c>
      <c r="P3" s="51" t="s">
        <v>17</v>
      </c>
      <c r="Q3" s="49" t="s">
        <v>1</v>
      </c>
      <c r="R3" s="51" t="s">
        <v>19</v>
      </c>
    </row>
    <row r="4" spans="1:18" ht="21" customHeight="1" thickBot="1" x14ac:dyDescent="0.3">
      <c r="A4" s="56"/>
      <c r="B4" s="52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9"/>
      <c r="P4" s="52"/>
      <c r="Q4" s="50"/>
      <c r="R4" s="52"/>
    </row>
    <row r="5" spans="1:18" ht="30.75" customHeight="1" x14ac:dyDescent="0.35">
      <c r="A5" s="1" t="s">
        <v>20</v>
      </c>
      <c r="B5" s="9">
        <v>16635.77</v>
      </c>
      <c r="C5" s="10">
        <v>1160.1300000000001</v>
      </c>
      <c r="D5" s="10">
        <v>2950.51</v>
      </c>
      <c r="E5" s="10">
        <v>495.45</v>
      </c>
      <c r="F5" s="10">
        <v>4611.6000000000004</v>
      </c>
      <c r="G5" s="10">
        <v>2555.08</v>
      </c>
      <c r="H5" s="10">
        <v>1033.68</v>
      </c>
      <c r="I5" s="10">
        <v>294.91000000000003</v>
      </c>
      <c r="J5" s="10">
        <v>1031.6600000000001</v>
      </c>
      <c r="K5" s="10">
        <v>411.3</v>
      </c>
      <c r="L5" s="10">
        <v>1783.82</v>
      </c>
      <c r="M5" s="10">
        <v>506.54</v>
      </c>
      <c r="N5" s="10">
        <v>785.44</v>
      </c>
      <c r="O5" s="10">
        <f>SUM(C5:N5)</f>
        <v>17620.12</v>
      </c>
      <c r="P5" s="11">
        <f t="shared" ref="P5:P10" si="0">B5-O5</f>
        <v>-984.34999999999854</v>
      </c>
      <c r="Q5" s="15">
        <f>O5/B5</f>
        <v>1.059170690626283</v>
      </c>
      <c r="R5" s="19">
        <f>P5/B5</f>
        <v>-5.9170690626282912E-2</v>
      </c>
    </row>
    <row r="6" spans="1:18" ht="30.75" customHeight="1" x14ac:dyDescent="0.35">
      <c r="A6" s="1" t="s">
        <v>21</v>
      </c>
      <c r="B6" s="9">
        <v>6228.72</v>
      </c>
      <c r="C6" s="10">
        <v>317.92</v>
      </c>
      <c r="D6" s="10">
        <v>2381.4899999999998</v>
      </c>
      <c r="E6" s="10">
        <v>497.03</v>
      </c>
      <c r="F6" s="10">
        <v>215.89</v>
      </c>
      <c r="G6" s="10">
        <v>348.23</v>
      </c>
      <c r="H6" s="10">
        <v>2996.15</v>
      </c>
      <c r="I6" s="10">
        <v>203.65</v>
      </c>
      <c r="J6" s="10">
        <v>789.55</v>
      </c>
      <c r="K6" s="10">
        <v>108.91</v>
      </c>
      <c r="L6" s="10">
        <v>275.87</v>
      </c>
      <c r="M6" s="10">
        <v>270.02</v>
      </c>
      <c r="N6" s="10">
        <v>199.51</v>
      </c>
      <c r="O6" s="10">
        <f t="shared" ref="O6:O9" si="1">SUM(C6:N6)</f>
        <v>8604.2199999999993</v>
      </c>
      <c r="P6" s="11">
        <f t="shared" si="0"/>
        <v>-2375.4999999999991</v>
      </c>
      <c r="Q6" s="15">
        <f t="shared" ref="Q6:Q10" si="2">O6/B6</f>
        <v>1.3813785175766449</v>
      </c>
      <c r="R6" s="19">
        <f t="shared" ref="R6:R10" si="3">P6/B6</f>
        <v>-0.38137851757664482</v>
      </c>
    </row>
    <row r="7" spans="1:18" ht="30.75" customHeight="1" x14ac:dyDescent="0.35">
      <c r="A7" s="1" t="s">
        <v>22</v>
      </c>
      <c r="B7" s="9">
        <v>8460</v>
      </c>
      <c r="C7" s="10">
        <v>2485.63</v>
      </c>
      <c r="D7" s="10">
        <v>1031.1300000000001</v>
      </c>
      <c r="E7" s="10">
        <v>1708.92</v>
      </c>
      <c r="F7" s="10">
        <v>239.59</v>
      </c>
      <c r="G7" s="10">
        <v>424.15</v>
      </c>
      <c r="H7" s="10">
        <v>621.66</v>
      </c>
      <c r="I7" s="10">
        <v>1827.36</v>
      </c>
      <c r="J7" s="10">
        <v>282.37</v>
      </c>
      <c r="K7" s="10">
        <v>168.82</v>
      </c>
      <c r="L7" s="10">
        <v>366.4</v>
      </c>
      <c r="M7" s="10">
        <v>136.99</v>
      </c>
      <c r="N7" s="10">
        <v>106.6</v>
      </c>
      <c r="O7" s="10">
        <f t="shared" si="1"/>
        <v>9399.6200000000008</v>
      </c>
      <c r="P7" s="11">
        <f t="shared" si="0"/>
        <v>-939.6200000000008</v>
      </c>
      <c r="Q7" s="15">
        <f t="shared" si="2"/>
        <v>1.1110661938534281</v>
      </c>
      <c r="R7" s="19">
        <f t="shared" si="3"/>
        <v>-0.11106619385342799</v>
      </c>
    </row>
    <row r="8" spans="1:18" ht="30.75" customHeight="1" x14ac:dyDescent="0.35">
      <c r="A8" s="1" t="s">
        <v>23</v>
      </c>
      <c r="B8" s="9">
        <v>13914</v>
      </c>
      <c r="C8" s="10">
        <v>1117.17</v>
      </c>
      <c r="D8" s="10">
        <v>102.16</v>
      </c>
      <c r="E8" s="10">
        <v>2366.1999999999998</v>
      </c>
      <c r="F8" s="10">
        <v>233.99</v>
      </c>
      <c r="G8" s="10">
        <v>1482.06</v>
      </c>
      <c r="H8" s="10">
        <v>1665.77</v>
      </c>
      <c r="I8" s="10">
        <v>2252.21</v>
      </c>
      <c r="J8" s="10">
        <v>1297.3699999999999</v>
      </c>
      <c r="K8" s="10">
        <v>1062.73</v>
      </c>
      <c r="L8" s="10">
        <v>61.03</v>
      </c>
      <c r="M8" s="10">
        <v>581.49</v>
      </c>
      <c r="N8" s="10">
        <v>457.59</v>
      </c>
      <c r="O8" s="10">
        <f t="shared" si="1"/>
        <v>12679.77</v>
      </c>
      <c r="P8" s="11">
        <f t="shared" si="0"/>
        <v>1234.2299999999996</v>
      </c>
      <c r="Q8" s="15">
        <f t="shared" si="2"/>
        <v>0.91129581716257013</v>
      </c>
      <c r="R8" s="19">
        <f t="shared" si="3"/>
        <v>8.8704182837429896E-2</v>
      </c>
    </row>
    <row r="9" spans="1:18" ht="37.5" customHeight="1" x14ac:dyDescent="0.35">
      <c r="A9" s="1" t="s">
        <v>24</v>
      </c>
      <c r="B9" s="9">
        <v>30144</v>
      </c>
      <c r="C9" s="10">
        <v>2680</v>
      </c>
      <c r="D9" s="10">
        <v>2430</v>
      </c>
      <c r="E9" s="10">
        <v>2754</v>
      </c>
      <c r="F9" s="10">
        <v>2754</v>
      </c>
      <c r="G9" s="10">
        <v>2754</v>
      </c>
      <c r="H9" s="10">
        <v>2594</v>
      </c>
      <c r="I9" s="10">
        <v>2594</v>
      </c>
      <c r="J9" s="10">
        <v>2594</v>
      </c>
      <c r="K9" s="10">
        <v>2546.58</v>
      </c>
      <c r="L9" s="10">
        <v>2177.5500000000002</v>
      </c>
      <c r="M9" s="10">
        <v>2159</v>
      </c>
      <c r="N9" s="10">
        <v>2379</v>
      </c>
      <c r="O9" s="10">
        <f t="shared" si="1"/>
        <v>30416.13</v>
      </c>
      <c r="P9" s="11">
        <f t="shared" si="0"/>
        <v>-272.13000000000102</v>
      </c>
      <c r="Q9" s="15">
        <f t="shared" si="2"/>
        <v>1.0090276671974523</v>
      </c>
      <c r="R9" s="19">
        <f t="shared" si="3"/>
        <v>-9.0276671974522625E-3</v>
      </c>
    </row>
    <row r="10" spans="1:18" ht="37.5" customHeight="1" thickBot="1" x14ac:dyDescent="0.4">
      <c r="A10" s="1" t="s">
        <v>25</v>
      </c>
      <c r="B10" s="9">
        <v>2620</v>
      </c>
      <c r="C10" s="10">
        <v>212.02</v>
      </c>
      <c r="D10" s="10">
        <v>215.93</v>
      </c>
      <c r="E10" s="10">
        <v>305.61</v>
      </c>
      <c r="F10" s="10">
        <v>211.37</v>
      </c>
      <c r="G10" s="10">
        <v>179</v>
      </c>
      <c r="H10" s="10">
        <v>174.06</v>
      </c>
      <c r="I10" s="10">
        <v>134.38999999999999</v>
      </c>
      <c r="J10" s="10">
        <v>213.27</v>
      </c>
      <c r="K10" s="10">
        <v>522.54</v>
      </c>
      <c r="L10" s="10">
        <v>599.66</v>
      </c>
      <c r="M10" s="10">
        <v>48.79</v>
      </c>
      <c r="N10" s="10">
        <v>260.82</v>
      </c>
      <c r="O10" s="10">
        <f>SUM(C10:N10)</f>
        <v>3077.46</v>
      </c>
      <c r="P10" s="11">
        <f t="shared" si="0"/>
        <v>-457.46000000000004</v>
      </c>
      <c r="Q10" s="15">
        <f t="shared" si="2"/>
        <v>1.1746030534351146</v>
      </c>
      <c r="R10" s="19">
        <f t="shared" si="3"/>
        <v>-0.17460305343511451</v>
      </c>
    </row>
    <row r="11" spans="1:18" ht="21" customHeight="1" thickBot="1" x14ac:dyDescent="0.4">
      <c r="A11" s="2" t="s">
        <v>15</v>
      </c>
      <c r="B11" s="14">
        <f t="shared" ref="B11:N11" si="4">SUM(B5:B10)</f>
        <v>78002.490000000005</v>
      </c>
      <c r="C11" s="14">
        <f t="shared" si="4"/>
        <v>7972.8700000000008</v>
      </c>
      <c r="D11" s="14">
        <f t="shared" si="4"/>
        <v>9111.2200000000012</v>
      </c>
      <c r="E11" s="14">
        <f t="shared" si="4"/>
        <v>8127.21</v>
      </c>
      <c r="F11" s="14">
        <f t="shared" si="4"/>
        <v>8266.44</v>
      </c>
      <c r="G11" s="14">
        <f t="shared" si="4"/>
        <v>7742.52</v>
      </c>
      <c r="H11" s="14">
        <f t="shared" si="4"/>
        <v>9085.32</v>
      </c>
      <c r="I11" s="14">
        <f t="shared" si="4"/>
        <v>7306.52</v>
      </c>
      <c r="J11" s="14">
        <f t="shared" si="4"/>
        <v>6208.22</v>
      </c>
      <c r="K11" s="14">
        <f t="shared" si="4"/>
        <v>4820.88</v>
      </c>
      <c r="L11" s="14">
        <f t="shared" si="4"/>
        <v>5264.33</v>
      </c>
      <c r="M11" s="14">
        <f t="shared" si="4"/>
        <v>3702.83</v>
      </c>
      <c r="N11" s="14">
        <f t="shared" si="4"/>
        <v>4188.96</v>
      </c>
      <c r="O11" s="14">
        <f>SUM(O5:O10)</f>
        <v>81797.320000000007</v>
      </c>
      <c r="P11" s="14">
        <f>SUM(P5:P10)</f>
        <v>-3794.83</v>
      </c>
      <c r="Q11" s="20">
        <f>O11/B11</f>
        <v>1.0486501136053477</v>
      </c>
      <c r="R11" s="21">
        <f>P11/B11</f>
        <v>-4.8650113605347725E-2</v>
      </c>
    </row>
    <row r="12" spans="1:18" ht="14.45" x14ac:dyDescent="0.35">
      <c r="A12" s="37" t="s">
        <v>37</v>
      </c>
    </row>
    <row r="13" spans="1:18" ht="14.45" x14ac:dyDescent="0.35">
      <c r="A13" s="38" t="s">
        <v>43</v>
      </c>
    </row>
    <row r="14" spans="1:18" x14ac:dyDescent="0.25">
      <c r="A14" s="39" t="s">
        <v>44</v>
      </c>
    </row>
    <row r="15" spans="1:18" ht="14.45" x14ac:dyDescent="0.35">
      <c r="A15" s="41" t="s">
        <v>45</v>
      </c>
    </row>
    <row r="16" spans="1:18" x14ac:dyDescent="0.25">
      <c r="A16" s="41" t="s">
        <v>46</v>
      </c>
    </row>
  </sheetData>
  <mergeCells count="8">
    <mergeCell ref="R3:R4"/>
    <mergeCell ref="A3:A4"/>
    <mergeCell ref="B1:Q2"/>
    <mergeCell ref="B3:B4"/>
    <mergeCell ref="C3:N3"/>
    <mergeCell ref="O3:O4"/>
    <mergeCell ref="P3:P4"/>
    <mergeCell ref="Q3:Q4"/>
  </mergeCells>
  <pageMargins left="0.18" right="0.12" top="0.34" bottom="0.15748031496062992" header="0" footer="0"/>
  <pageSetup paperSize="9" scale="7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showGridLines="0" workbookViewId="0"/>
  </sheetViews>
  <sheetFormatPr defaultRowHeight="15" x14ac:dyDescent="0.25"/>
  <cols>
    <col min="1" max="1" width="30.7109375" customWidth="1"/>
    <col min="2" max="2" width="11.28515625" customWidth="1"/>
    <col min="3" max="12" width="9.7109375" customWidth="1"/>
    <col min="13" max="14" width="10.140625" customWidth="1"/>
    <col min="15" max="15" width="10.85546875" customWidth="1"/>
    <col min="16" max="16" width="10" customWidth="1"/>
    <col min="17" max="17" width="8.140625" customWidth="1"/>
    <col min="18" max="18" width="8.42578125" customWidth="1"/>
    <col min="19" max="19" width="1.5703125" customWidth="1"/>
    <col min="20" max="20" width="2.85546875" customWidth="1"/>
  </cols>
  <sheetData>
    <row r="1" spans="1:18" ht="41.25" customHeight="1" x14ac:dyDescent="0.25">
      <c r="B1" s="62" t="s">
        <v>33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5"/>
    </row>
    <row r="2" spans="1:18" ht="41.25" customHeight="1" thickBot="1" x14ac:dyDescent="0.3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8"/>
    </row>
    <row r="3" spans="1:18" ht="21" customHeight="1" x14ac:dyDescent="0.25">
      <c r="A3" s="55" t="s">
        <v>0</v>
      </c>
      <c r="B3" s="51" t="s">
        <v>32</v>
      </c>
      <c r="C3" s="57" t="s">
        <v>34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 t="s">
        <v>18</v>
      </c>
      <c r="P3" s="51" t="s">
        <v>17</v>
      </c>
      <c r="Q3" s="51" t="s">
        <v>1</v>
      </c>
      <c r="R3" s="60" t="s">
        <v>19</v>
      </c>
    </row>
    <row r="4" spans="1:18" ht="32.25" customHeight="1" thickBot="1" x14ac:dyDescent="0.3">
      <c r="A4" s="56"/>
      <c r="B4" s="52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9"/>
      <c r="P4" s="52"/>
      <c r="Q4" s="52"/>
      <c r="R4" s="61"/>
    </row>
    <row r="5" spans="1:18" ht="21" customHeight="1" x14ac:dyDescent="0.35">
      <c r="A5" s="1" t="s">
        <v>27</v>
      </c>
      <c r="B5" s="9">
        <f>SUM('Financial Report_SL'!B5:B9)</f>
        <v>17681</v>
      </c>
      <c r="C5" s="9">
        <f>SUM('Financial Report_SL'!C5:C9)</f>
        <v>0</v>
      </c>
      <c r="D5" s="9">
        <f>SUM('Financial Report_SL'!D5:D9)</f>
        <v>0</v>
      </c>
      <c r="E5" s="9">
        <f>SUM('Financial Report_SL'!E5:E9)</f>
        <v>0</v>
      </c>
      <c r="F5" s="9">
        <f>SUM('Financial Report_SL'!F5:F9)</f>
        <v>0</v>
      </c>
      <c r="G5" s="9">
        <f>SUM('Financial Report_SL'!G5:G9)</f>
        <v>0</v>
      </c>
      <c r="H5" s="9">
        <f>SUM('Financial Report_SL'!H5:H9)</f>
        <v>0</v>
      </c>
      <c r="I5" s="9">
        <f>SUM('Financial Report_SL'!I5:I9)</f>
        <v>0</v>
      </c>
      <c r="J5" s="9">
        <f>SUM('Financial Report_SL'!J5:J9)</f>
        <v>0</v>
      </c>
      <c r="K5" s="9">
        <f>SUM('Financial Report_SL'!K5:K9)</f>
        <v>0</v>
      </c>
      <c r="L5" s="9">
        <f>SUM('Financial Report_SL'!L5:L9)</f>
        <v>598.91</v>
      </c>
      <c r="M5" s="9">
        <f>SUM('Financial Report_SL'!M5:M9)</f>
        <v>1678.3600000000001</v>
      </c>
      <c r="N5" s="9">
        <f>SUM('Financial Report_SL'!N5:N9)</f>
        <v>4972.1500000000005</v>
      </c>
      <c r="O5" s="10">
        <f>SUM(C5:N5)</f>
        <v>7249.42</v>
      </c>
      <c r="P5" s="11">
        <f>B5-O5</f>
        <v>10431.58</v>
      </c>
      <c r="Q5" s="15">
        <f>O5/B5</f>
        <v>0.41001187715626947</v>
      </c>
      <c r="R5" s="34">
        <f>P5/B5</f>
        <v>0.58998812284373059</v>
      </c>
    </row>
    <row r="6" spans="1:18" ht="21" customHeight="1" x14ac:dyDescent="0.35">
      <c r="A6" s="1" t="s">
        <v>28</v>
      </c>
      <c r="B6" s="9">
        <f>SUM('Financial Report _RKK'!B5:B8)</f>
        <v>45238.490000000005</v>
      </c>
      <c r="C6" s="9">
        <f>SUM('Financial Report _RKK'!C5:C8)</f>
        <v>5080.8500000000004</v>
      </c>
      <c r="D6" s="9">
        <f>SUM('Financial Report _RKK'!D5:D8)</f>
        <v>6465.29</v>
      </c>
      <c r="E6" s="9">
        <f>SUM('Financial Report _RKK'!E5:E8)</f>
        <v>5067.6000000000004</v>
      </c>
      <c r="F6" s="9">
        <f>SUM('Financial Report _RKK'!F5:F8)</f>
        <v>5301.0700000000006</v>
      </c>
      <c r="G6" s="9">
        <f>SUM('Financial Report _RKK'!G5:G8)</f>
        <v>4809.5200000000004</v>
      </c>
      <c r="H6" s="9">
        <f>SUM('Financial Report _RKK'!H5:H8)</f>
        <v>6317.26</v>
      </c>
      <c r="I6" s="9">
        <f>SUM('Financial Report _RKK'!I5:I8)</f>
        <v>4578.13</v>
      </c>
      <c r="J6" s="9">
        <f>SUM('Financial Report _RKK'!J5:J8)</f>
        <v>3400.95</v>
      </c>
      <c r="K6" s="9">
        <f>SUM('Financial Report _RKK'!K5:K8)</f>
        <v>1751.76</v>
      </c>
      <c r="L6" s="9">
        <f>SUM('Financial Report _RKK'!L5:L8)</f>
        <v>2487.1200000000003</v>
      </c>
      <c r="M6" s="9">
        <f>SUM('Financial Report _RKK'!M5:M8)</f>
        <v>1495.04</v>
      </c>
      <c r="N6" s="9">
        <f>SUM('Financial Report _RKK'!N5:N8)</f>
        <v>1549.1399999999999</v>
      </c>
      <c r="O6" s="10">
        <f>SUM(C6:N6)</f>
        <v>48303.729999999996</v>
      </c>
      <c r="P6" s="11">
        <f>B6-O6</f>
        <v>-3065.2399999999907</v>
      </c>
      <c r="Q6" s="15">
        <f t="shared" ref="Q6:Q8" si="0">O6/B6</f>
        <v>1.0677573455701106</v>
      </c>
      <c r="R6" s="28">
        <f t="shared" ref="R6:R8" si="1">P6/B6</f>
        <v>-6.7757345570110553E-2</v>
      </c>
    </row>
    <row r="7" spans="1:18" ht="21" customHeight="1" x14ac:dyDescent="0.35">
      <c r="A7" s="3" t="s">
        <v>14</v>
      </c>
      <c r="B7" s="9">
        <f>SUM('Financial Report_SL'!B10,'Financial Report _RKK'!B9)</f>
        <v>36809</v>
      </c>
      <c r="C7" s="9">
        <f>SUM('Financial Report_SL'!C10,'Financial Report _RKK'!C9)</f>
        <v>2680</v>
      </c>
      <c r="D7" s="9">
        <f>SUM('Financial Report_SL'!D10,'Financial Report _RKK'!D9)</f>
        <v>2430</v>
      </c>
      <c r="E7" s="9">
        <f>SUM('Financial Report_SL'!E10,'Financial Report _RKK'!E9)</f>
        <v>2754</v>
      </c>
      <c r="F7" s="9">
        <f>SUM('Financial Report_SL'!F10,'Financial Report _RKK'!F9)</f>
        <v>2754</v>
      </c>
      <c r="G7" s="9">
        <f>SUM('Financial Report_SL'!G10,'Financial Report _RKK'!G9)</f>
        <v>2754</v>
      </c>
      <c r="H7" s="9">
        <f>SUM('Financial Report_SL'!H10,'Financial Report _RKK'!H9)</f>
        <v>2594</v>
      </c>
      <c r="I7" s="9">
        <f>SUM('Financial Report_SL'!I10,'Financial Report _RKK'!I9)</f>
        <v>2594</v>
      </c>
      <c r="J7" s="9">
        <f>SUM('Financial Report_SL'!J10,'Financial Report _RKK'!J9)</f>
        <v>2594</v>
      </c>
      <c r="K7" s="9">
        <f>SUM('Financial Report_SL'!K10,'Financial Report _RKK'!K9)</f>
        <v>2546.58</v>
      </c>
      <c r="L7" s="9">
        <f>SUM('Financial Report_SL'!L10,'Financial Report _RKK'!L9)</f>
        <v>3537.55</v>
      </c>
      <c r="M7" s="9">
        <f>SUM('Financial Report_SL'!M10,'Financial Report _RKK'!M9)</f>
        <v>4060.75</v>
      </c>
      <c r="N7" s="9">
        <f>SUM('Financial Report_SL'!N10,'Financial Report _RKK'!N9)</f>
        <v>4254</v>
      </c>
      <c r="O7" s="10">
        <f t="shared" ref="O7:O8" si="2">SUM(C7:N7)</f>
        <v>35552.880000000005</v>
      </c>
      <c r="P7" s="11">
        <f t="shared" ref="P7:P8" si="3">B7-O7</f>
        <v>1256.1199999999953</v>
      </c>
      <c r="Q7" s="15">
        <f t="shared" si="0"/>
        <v>0.96587465022141339</v>
      </c>
      <c r="R7" s="28">
        <f t="shared" si="1"/>
        <v>3.4125349778586632E-2</v>
      </c>
    </row>
    <row r="8" spans="1:18" ht="21" customHeight="1" thickBot="1" x14ac:dyDescent="0.4">
      <c r="A8" s="29" t="s">
        <v>16</v>
      </c>
      <c r="B8" s="30">
        <f>SUM('Financial Report_SL'!B11,'Financial Report _RKK'!B10)</f>
        <v>5865</v>
      </c>
      <c r="C8" s="30">
        <f>SUM('Financial Report_SL'!C11,'Financial Report _RKK'!C10)</f>
        <v>212.02</v>
      </c>
      <c r="D8" s="30">
        <f>SUM('Financial Report_SL'!D11,'Financial Report _RKK'!D10)</f>
        <v>215.93</v>
      </c>
      <c r="E8" s="30">
        <f>SUM('Financial Report_SL'!E11,'Financial Report _RKK'!E10)</f>
        <v>305.61</v>
      </c>
      <c r="F8" s="30">
        <f>SUM('Financial Report_SL'!F11,'Financial Report _RKK'!F10)</f>
        <v>211.37</v>
      </c>
      <c r="G8" s="30">
        <f>SUM('Financial Report_SL'!G11,'Financial Report _RKK'!G10)</f>
        <v>179</v>
      </c>
      <c r="H8" s="30">
        <f>SUM('Financial Report_SL'!H11,'Financial Report _RKK'!H10)</f>
        <v>174.06</v>
      </c>
      <c r="I8" s="30">
        <f>SUM('Financial Report_SL'!I11,'Financial Report _RKK'!I10)</f>
        <v>134.38999999999999</v>
      </c>
      <c r="J8" s="30">
        <f>SUM('Financial Report_SL'!J11,'Financial Report _RKK'!J10)</f>
        <v>213.27</v>
      </c>
      <c r="K8" s="30">
        <f>SUM('Financial Report_SL'!K11,'Financial Report _RKK'!K10)</f>
        <v>522.54</v>
      </c>
      <c r="L8" s="30">
        <f>SUM('Financial Report_SL'!L11,'Financial Report _RKK'!L10)</f>
        <v>843.79</v>
      </c>
      <c r="M8" s="30">
        <f>SUM('Financial Report_SL'!M11,'Financial Report _RKK'!M10)</f>
        <v>850.91</v>
      </c>
      <c r="N8" s="30">
        <f>SUM('Financial Report_SL'!N11,'Financial Report _RKK'!N10)</f>
        <v>1865.8899999999999</v>
      </c>
      <c r="O8" s="10">
        <f t="shared" si="2"/>
        <v>5728.78</v>
      </c>
      <c r="P8" s="31">
        <f t="shared" si="3"/>
        <v>136.22000000000025</v>
      </c>
      <c r="Q8" s="32">
        <f t="shared" si="0"/>
        <v>0.976774083546462</v>
      </c>
      <c r="R8" s="33">
        <f t="shared" si="1"/>
        <v>2.3225916453537981E-2</v>
      </c>
    </row>
    <row r="9" spans="1:18" ht="21" customHeight="1" thickBot="1" x14ac:dyDescent="0.4">
      <c r="A9" s="2" t="s">
        <v>15</v>
      </c>
      <c r="B9" s="14">
        <f t="shared" ref="B9:K9" si="4">SUM(B5:B8)</f>
        <v>105593.49</v>
      </c>
      <c r="C9" s="14">
        <f t="shared" si="4"/>
        <v>7972.8700000000008</v>
      </c>
      <c r="D9" s="14">
        <f t="shared" si="4"/>
        <v>9111.2200000000012</v>
      </c>
      <c r="E9" s="14">
        <f t="shared" si="4"/>
        <v>8127.21</v>
      </c>
      <c r="F9" s="14">
        <f t="shared" si="4"/>
        <v>8266.44</v>
      </c>
      <c r="G9" s="14">
        <f t="shared" si="4"/>
        <v>7742.52</v>
      </c>
      <c r="H9" s="14">
        <f t="shared" si="4"/>
        <v>9085.32</v>
      </c>
      <c r="I9" s="14">
        <f t="shared" si="4"/>
        <v>7306.52</v>
      </c>
      <c r="J9" s="14">
        <f t="shared" si="4"/>
        <v>6208.22</v>
      </c>
      <c r="K9" s="14">
        <f t="shared" si="4"/>
        <v>4820.88</v>
      </c>
      <c r="L9" s="14">
        <f t="shared" ref="L9:N9" si="5">SUM(L5:L8)</f>
        <v>7467.37</v>
      </c>
      <c r="M9" s="14">
        <f t="shared" si="5"/>
        <v>8085.0599999999995</v>
      </c>
      <c r="N9" s="14">
        <f t="shared" si="5"/>
        <v>12641.18</v>
      </c>
      <c r="O9" s="14">
        <f>SUM(O5:O8)</f>
        <v>96834.81</v>
      </c>
      <c r="P9" s="14">
        <f>SUM(P5:P8)</f>
        <v>8758.6800000000039</v>
      </c>
      <c r="Q9" s="20">
        <f>O9/B9</f>
        <v>0.91705284104162099</v>
      </c>
      <c r="R9" s="21">
        <f>P9/B9</f>
        <v>8.2947158958379008E-2</v>
      </c>
    </row>
    <row r="11" spans="1:18" ht="14.45" x14ac:dyDescent="0.35">
      <c r="O11" s="27"/>
    </row>
    <row r="13" spans="1:18" ht="14.45" x14ac:dyDescent="0.35">
      <c r="O13" s="26"/>
    </row>
  </sheetData>
  <mergeCells count="8">
    <mergeCell ref="R3:R4"/>
    <mergeCell ref="B1:Q2"/>
    <mergeCell ref="C3:N3"/>
    <mergeCell ref="A3:A4"/>
    <mergeCell ref="B3:B4"/>
    <mergeCell ref="O3:O4"/>
    <mergeCell ref="P3:P4"/>
    <mergeCell ref="Q3:Q4"/>
  </mergeCells>
  <pageMargins left="3.937007874015748E-2" right="0" top="0.23622047244094491" bottom="0.15748031496062992" header="0" footer="0"/>
  <pageSetup paperSize="9" scale="7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9" zoomScaleNormal="100" workbookViewId="0">
      <selection activeCell="N5" sqref="N5"/>
    </sheetView>
  </sheetViews>
  <sheetFormatPr defaultRowHeight="15" x14ac:dyDescent="0.25"/>
  <cols>
    <col min="1" max="1" width="28" customWidth="1"/>
    <col min="2" max="7" width="11.5703125" bestFit="1" customWidth="1"/>
    <col min="8" max="8" width="10.42578125" bestFit="1" customWidth="1"/>
    <col min="9" max="10" width="11.5703125" bestFit="1" customWidth="1"/>
    <col min="11" max="11" width="10.42578125" bestFit="1" customWidth="1"/>
    <col min="12" max="13" width="11.5703125" bestFit="1" customWidth="1"/>
    <col min="14" max="14" width="12.140625" customWidth="1"/>
    <col min="15" max="15" width="1.5703125" customWidth="1"/>
    <col min="16" max="16" width="2.85546875" customWidth="1"/>
  </cols>
  <sheetData>
    <row r="1" spans="1:14" x14ac:dyDescent="0.25">
      <c r="B1" s="62" t="s">
        <v>33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64.5" customHeight="1" thickBot="1" x14ac:dyDescent="0.3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42" customFormat="1" ht="23.25" customHeight="1" x14ac:dyDescent="0.25">
      <c r="A3" s="64" t="s">
        <v>0</v>
      </c>
      <c r="B3" s="66" t="s">
        <v>34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 t="s">
        <v>18</v>
      </c>
    </row>
    <row r="4" spans="1:14" s="42" customFormat="1" ht="23.25" customHeight="1" thickBot="1" x14ac:dyDescent="0.3">
      <c r="A4" s="65"/>
      <c r="B4" s="43" t="s">
        <v>2</v>
      </c>
      <c r="C4" s="43" t="s">
        <v>3</v>
      </c>
      <c r="D4" s="43" t="s">
        <v>4</v>
      </c>
      <c r="E4" s="43" t="s">
        <v>5</v>
      </c>
      <c r="F4" s="43" t="s">
        <v>6</v>
      </c>
      <c r="G4" s="43" t="s">
        <v>7</v>
      </c>
      <c r="H4" s="43" t="s">
        <v>8</v>
      </c>
      <c r="I4" s="43" t="s">
        <v>9</v>
      </c>
      <c r="J4" s="43" t="s">
        <v>10</v>
      </c>
      <c r="K4" s="43" t="s">
        <v>11</v>
      </c>
      <c r="L4" s="43" t="s">
        <v>12</v>
      </c>
      <c r="M4" s="43" t="s">
        <v>13</v>
      </c>
      <c r="N4" s="68"/>
    </row>
    <row r="5" spans="1:14" s="42" customFormat="1" ht="34.5" customHeight="1" x14ac:dyDescent="0.25">
      <c r="A5" s="70" t="s">
        <v>47</v>
      </c>
      <c r="B5" s="71">
        <v>7760.85</v>
      </c>
      <c r="C5" s="71">
        <v>8895.2900000000009</v>
      </c>
      <c r="D5" s="71">
        <v>7821.6</v>
      </c>
      <c r="E5" s="71">
        <v>8055.0700000000006</v>
      </c>
      <c r="F5" s="71">
        <v>7563.52</v>
      </c>
      <c r="G5" s="71">
        <v>8911.26</v>
      </c>
      <c r="H5" s="71">
        <v>7172.13</v>
      </c>
      <c r="I5" s="71">
        <v>5994.95</v>
      </c>
      <c r="J5" s="71">
        <v>4298.34</v>
      </c>
      <c r="K5" s="71">
        <v>6623.58</v>
      </c>
      <c r="L5" s="71">
        <v>7234.15</v>
      </c>
      <c r="M5" s="71">
        <v>10775.29</v>
      </c>
      <c r="N5" s="72">
        <v>91106.03</v>
      </c>
    </row>
    <row r="6" spans="1:14" s="42" customFormat="1" ht="34.5" customHeight="1" thickBot="1" x14ac:dyDescent="0.3">
      <c r="A6" s="69" t="s">
        <v>48</v>
      </c>
      <c r="B6" s="45">
        <v>212.02</v>
      </c>
      <c r="C6" s="45">
        <v>215.93</v>
      </c>
      <c r="D6" s="45">
        <v>305.61</v>
      </c>
      <c r="E6" s="45">
        <v>211.37</v>
      </c>
      <c r="F6" s="45">
        <v>179</v>
      </c>
      <c r="G6" s="45">
        <v>174.06</v>
      </c>
      <c r="H6" s="45">
        <v>134.38999999999999</v>
      </c>
      <c r="I6" s="45">
        <v>213.27</v>
      </c>
      <c r="J6" s="45">
        <v>522.54</v>
      </c>
      <c r="K6" s="45">
        <v>843.79</v>
      </c>
      <c r="L6" s="45">
        <v>850.91</v>
      </c>
      <c r="M6" s="45">
        <v>1865.8899999999999</v>
      </c>
      <c r="N6" s="44">
        <f>SUM(B6:M6)</f>
        <v>5728.78</v>
      </c>
    </row>
    <row r="7" spans="1:14" s="42" customFormat="1" ht="21" customHeight="1" thickBot="1" x14ac:dyDescent="0.3">
      <c r="A7" s="46" t="s">
        <v>15</v>
      </c>
      <c r="B7" s="47">
        <f>SUM(B5:B6)</f>
        <v>7972.8700000000008</v>
      </c>
      <c r="C7" s="47">
        <f>SUM(C5:C6)</f>
        <v>9111.2200000000012</v>
      </c>
      <c r="D7" s="47">
        <f>SUM(D5:D6)</f>
        <v>8127.21</v>
      </c>
      <c r="E7" s="47">
        <f>SUM(E5:E6)</f>
        <v>8266.44</v>
      </c>
      <c r="F7" s="47">
        <f>SUM(F5:F6)</f>
        <v>7742.52</v>
      </c>
      <c r="G7" s="47">
        <f>SUM(G5:G6)</f>
        <v>9085.32</v>
      </c>
      <c r="H7" s="47">
        <f>SUM(H5:H6)</f>
        <v>7306.52</v>
      </c>
      <c r="I7" s="47">
        <f>SUM(I5:I6)</f>
        <v>6208.22</v>
      </c>
      <c r="J7" s="47">
        <f>SUM(J5:J6)</f>
        <v>4820.88</v>
      </c>
      <c r="K7" s="47">
        <f>SUM(K5:K6)</f>
        <v>7467.37</v>
      </c>
      <c r="L7" s="47">
        <f>SUM(L5:L6)</f>
        <v>8085.0599999999995</v>
      </c>
      <c r="M7" s="47">
        <f>SUM(M5:M6)</f>
        <v>12641.18</v>
      </c>
      <c r="N7" s="48">
        <f>SUM(N5:N6)</f>
        <v>96834.81</v>
      </c>
    </row>
    <row r="9" spans="1:14" x14ac:dyDescent="0.25">
      <c r="N9" s="27"/>
    </row>
    <row r="11" spans="1:14" x14ac:dyDescent="0.25">
      <c r="N11" s="26"/>
    </row>
  </sheetData>
  <mergeCells count="4">
    <mergeCell ref="B1:N2"/>
    <mergeCell ref="A3:A4"/>
    <mergeCell ref="B3:M3"/>
    <mergeCell ref="N3:N4"/>
  </mergeCells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Financial Report_SL</vt:lpstr>
      <vt:lpstr>Financial Report _RKK</vt:lpstr>
      <vt:lpstr>Financial Report Globule</vt:lpstr>
      <vt:lpstr>Expenditure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2016-12-12T04:47:56Z</dcterms:modified>
</cp:coreProperties>
</file>